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\FINANCIJSKI IZVJEŠTAJI\1-6-23\Izvršenje\Izvršenje-moje\za Školski\"/>
    </mc:Choice>
  </mc:AlternateContent>
  <xr:revisionPtr revIDLastSave="0" documentId="13_ncr:1_{BD9E6EEC-0F03-4A1C-A2AA-2A4D7DABF40E}" xr6:coauthVersionLast="36" xr6:coauthVersionMax="36" xr10:uidLastSave="{00000000-0000-0000-0000-000000000000}"/>
  <bookViews>
    <workbookView xWindow="240" yWindow="135" windowWidth="20115" windowHeight="7245" xr2:uid="{00000000-000D-0000-FFFF-FFFF00000000}"/>
  </bookViews>
  <sheets>
    <sheet name="Ostvarenje proračuna 2019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98" i="1" l="1"/>
  <c r="B192" i="1" l="1"/>
  <c r="D210" i="1"/>
  <c r="D206" i="1"/>
  <c r="F204" i="1"/>
  <c r="F205" i="1"/>
  <c r="F207" i="1"/>
  <c r="D192" i="1"/>
  <c r="C192" i="1"/>
  <c r="E194" i="1"/>
  <c r="B168" i="1"/>
  <c r="D168" i="1"/>
  <c r="C168" i="1"/>
  <c r="C62" i="1" l="1"/>
  <c r="E141" i="1"/>
  <c r="F80" i="1"/>
  <c r="F76" i="1"/>
  <c r="C149" i="1"/>
  <c r="C155" i="1"/>
  <c r="C158" i="1"/>
  <c r="C157" i="1" s="1"/>
  <c r="C139" i="1"/>
  <c r="C132" i="1"/>
  <c r="C121" i="1"/>
  <c r="C114" i="1"/>
  <c r="C109" i="1"/>
  <c r="C100" i="1"/>
  <c r="C64" i="1"/>
  <c r="C68" i="1"/>
  <c r="C75" i="1"/>
  <c r="C74" i="1" s="1"/>
  <c r="C79" i="1"/>
  <c r="C86" i="1"/>
  <c r="C85" i="1" s="1"/>
  <c r="B206" i="1"/>
  <c r="B204" i="1"/>
  <c r="B199" i="1"/>
  <c r="B197" i="1"/>
  <c r="B195" i="1"/>
  <c r="B182" i="1"/>
  <c r="B180" i="1"/>
  <c r="B175" i="1"/>
  <c r="B173" i="1"/>
  <c r="B171" i="1"/>
  <c r="B158" i="1"/>
  <c r="B157" i="1" s="1"/>
  <c r="B155" i="1"/>
  <c r="B149" i="1"/>
  <c r="B139" i="1"/>
  <c r="B132" i="1"/>
  <c r="B121" i="1"/>
  <c r="B114" i="1"/>
  <c r="B109" i="1"/>
  <c r="B100" i="1"/>
  <c r="B91" i="1"/>
  <c r="B90" i="1" s="1"/>
  <c r="B86" i="1"/>
  <c r="B85" i="1" s="1"/>
  <c r="B82" i="1"/>
  <c r="B79" i="1"/>
  <c r="B78" i="1" s="1"/>
  <c r="B75" i="1"/>
  <c r="B74" i="1" s="1"/>
  <c r="B71" i="1"/>
  <c r="B68" i="1"/>
  <c r="B64" i="1"/>
  <c r="B20" i="1"/>
  <c r="B16" i="1"/>
  <c r="F154" i="1"/>
  <c r="F156" i="1"/>
  <c r="F141" i="1"/>
  <c r="F150" i="1"/>
  <c r="F133" i="1"/>
  <c r="F135" i="1"/>
  <c r="F136" i="1"/>
  <c r="F137" i="1"/>
  <c r="F140" i="1"/>
  <c r="F124" i="1"/>
  <c r="F125" i="1"/>
  <c r="F126" i="1"/>
  <c r="F127" i="1"/>
  <c r="F128" i="1"/>
  <c r="F129" i="1"/>
  <c r="F130" i="1"/>
  <c r="F115" i="1"/>
  <c r="F116" i="1"/>
  <c r="F117" i="1"/>
  <c r="F118" i="1"/>
  <c r="F119" i="1"/>
  <c r="F120" i="1"/>
  <c r="F122" i="1"/>
  <c r="F123" i="1"/>
  <c r="F110" i="1"/>
  <c r="F111" i="1"/>
  <c r="F112" i="1"/>
  <c r="F113" i="1"/>
  <c r="F101" i="1"/>
  <c r="F102" i="1"/>
  <c r="F103" i="1"/>
  <c r="F104" i="1"/>
  <c r="F106" i="1"/>
  <c r="F87" i="1"/>
  <c r="F88" i="1"/>
  <c r="F89" i="1"/>
  <c r="F70" i="1"/>
  <c r="B186" i="1" l="1"/>
  <c r="C148" i="1"/>
  <c r="C147" i="1" s="1"/>
  <c r="B148" i="1"/>
  <c r="B108" i="1"/>
  <c r="C78" i="1"/>
  <c r="B63" i="1"/>
  <c r="C63" i="1"/>
  <c r="B21" i="1"/>
  <c r="B62" i="1"/>
  <c r="C99" i="1"/>
  <c r="F64" i="1"/>
  <c r="B99" i="1"/>
  <c r="B98" i="1" s="1"/>
  <c r="B147" i="1"/>
  <c r="B210" i="1"/>
  <c r="D114" i="1"/>
  <c r="F114" i="1" s="1"/>
  <c r="F15" i="1"/>
  <c r="F18" i="1"/>
  <c r="F19" i="1"/>
  <c r="F14" i="1"/>
  <c r="E15" i="1"/>
  <c r="E18" i="1"/>
  <c r="E19" i="1"/>
  <c r="E14" i="1"/>
  <c r="C20" i="1"/>
  <c r="D20" i="1"/>
  <c r="C16" i="1"/>
  <c r="D16" i="1"/>
  <c r="D21" i="1" l="1"/>
  <c r="E20" i="1"/>
  <c r="F20" i="1"/>
  <c r="E16" i="1"/>
  <c r="F16" i="1"/>
  <c r="C21" i="1"/>
  <c r="F169" i="1"/>
  <c r="F172" i="1"/>
  <c r="F174" i="1"/>
  <c r="F177" i="1"/>
  <c r="F178" i="1"/>
  <c r="F179" i="1"/>
  <c r="F183" i="1"/>
  <c r="E169" i="1"/>
  <c r="E172" i="1"/>
  <c r="E174" i="1"/>
  <c r="E177" i="1"/>
  <c r="E178" i="1"/>
  <c r="E179" i="1"/>
  <c r="E183" i="1"/>
  <c r="E21" i="1" l="1"/>
  <c r="D182" i="1"/>
  <c r="E182" i="1" s="1"/>
  <c r="D180" i="1"/>
  <c r="D175" i="1"/>
  <c r="E175" i="1" s="1"/>
  <c r="D173" i="1"/>
  <c r="E173" i="1" s="1"/>
  <c r="D171" i="1"/>
  <c r="E171" i="1" s="1"/>
  <c r="E168" i="1"/>
  <c r="C182" i="1"/>
  <c r="C180" i="1"/>
  <c r="C175" i="1"/>
  <c r="C173" i="1"/>
  <c r="C171" i="1"/>
  <c r="F182" i="1" l="1"/>
  <c r="F173" i="1"/>
  <c r="F171" i="1"/>
  <c r="F175" i="1"/>
  <c r="F168" i="1"/>
  <c r="D186" i="1"/>
  <c r="E186" i="1" s="1"/>
  <c r="C186" i="1"/>
  <c r="D204" i="1"/>
  <c r="D199" i="1"/>
  <c r="E199" i="1" s="1"/>
  <c r="D197" i="1"/>
  <c r="E197" i="1" s="1"/>
  <c r="D195" i="1"/>
  <c r="E195" i="1" s="1"/>
  <c r="E192" i="1"/>
  <c r="C206" i="1"/>
  <c r="F206" i="1" s="1"/>
  <c r="C204" i="1"/>
  <c r="C199" i="1"/>
  <c r="C197" i="1"/>
  <c r="C195" i="1"/>
  <c r="F193" i="1"/>
  <c r="F196" i="1"/>
  <c r="F198" i="1"/>
  <c r="F200" i="1"/>
  <c r="F201" i="1"/>
  <c r="F202" i="1"/>
  <c r="E193" i="1"/>
  <c r="E196" i="1"/>
  <c r="E198" i="1"/>
  <c r="E200" i="1"/>
  <c r="E201" i="1"/>
  <c r="E202" i="1"/>
  <c r="E92" i="1"/>
  <c r="C108" i="1"/>
  <c r="D158" i="1"/>
  <c r="D121" i="1"/>
  <c r="F121" i="1" s="1"/>
  <c r="D155" i="1"/>
  <c r="F155" i="1" s="1"/>
  <c r="D149" i="1"/>
  <c r="F149" i="1" s="1"/>
  <c r="D139" i="1"/>
  <c r="F139" i="1" s="1"/>
  <c r="E130" i="1"/>
  <c r="D132" i="1"/>
  <c r="F132" i="1" s="1"/>
  <c r="D109" i="1"/>
  <c r="F109" i="1" s="1"/>
  <c r="D105" i="1"/>
  <c r="F105" i="1" s="1"/>
  <c r="D100" i="1"/>
  <c r="F100" i="1" s="1"/>
  <c r="E114" i="1"/>
  <c r="E110" i="1"/>
  <c r="E111" i="1"/>
  <c r="E113" i="1"/>
  <c r="E115" i="1"/>
  <c r="E116" i="1"/>
  <c r="E117" i="1"/>
  <c r="E118" i="1"/>
  <c r="E119" i="1"/>
  <c r="E122" i="1"/>
  <c r="E123" i="1"/>
  <c r="E124" i="1"/>
  <c r="E125" i="1"/>
  <c r="E127" i="1"/>
  <c r="E128" i="1"/>
  <c r="E129" i="1"/>
  <c r="E135" i="1"/>
  <c r="E136" i="1"/>
  <c r="E137" i="1"/>
  <c r="E140" i="1"/>
  <c r="E101" i="1"/>
  <c r="E102" i="1"/>
  <c r="E103" i="1"/>
  <c r="E104" i="1"/>
  <c r="E106" i="1"/>
  <c r="D86" i="1"/>
  <c r="D85" i="1" s="1"/>
  <c r="D79" i="1"/>
  <c r="F79" i="1" s="1"/>
  <c r="D75" i="1"/>
  <c r="D82" i="1"/>
  <c r="D71" i="1"/>
  <c r="D68" i="1"/>
  <c r="D91" i="1"/>
  <c r="F91" i="1" s="1"/>
  <c r="E70" i="1"/>
  <c r="E76" i="1"/>
  <c r="E80" i="1"/>
  <c r="E81" i="1"/>
  <c r="E87" i="1"/>
  <c r="E88" i="1"/>
  <c r="E66" i="1"/>
  <c r="E67" i="1"/>
  <c r="F68" i="1" l="1"/>
  <c r="D63" i="1"/>
  <c r="F192" i="1"/>
  <c r="D148" i="1"/>
  <c r="F148" i="1" s="1"/>
  <c r="D74" i="1"/>
  <c r="F74" i="1" s="1"/>
  <c r="F75" i="1"/>
  <c r="F197" i="1"/>
  <c r="F186" i="1"/>
  <c r="D157" i="1"/>
  <c r="D147" i="1" s="1"/>
  <c r="F147" i="1" s="1"/>
  <c r="E139" i="1"/>
  <c r="E132" i="1"/>
  <c r="E109" i="1"/>
  <c r="D99" i="1"/>
  <c r="E100" i="1"/>
  <c r="D90" i="1"/>
  <c r="E90" i="1" s="1"/>
  <c r="D78" i="1"/>
  <c r="F195" i="1"/>
  <c r="E105" i="1"/>
  <c r="E91" i="1"/>
  <c r="E85" i="1"/>
  <c r="E86" i="1"/>
  <c r="E79" i="1"/>
  <c r="E75" i="1"/>
  <c r="E68" i="1"/>
  <c r="E210" i="1"/>
  <c r="F199" i="1"/>
  <c r="C210" i="1"/>
  <c r="F210" i="1" s="1"/>
  <c r="E148" i="1"/>
  <c r="D108" i="1"/>
  <c r="F108" i="1" s="1"/>
  <c r="E121" i="1"/>
  <c r="E64" i="1"/>
  <c r="D62" i="1" l="1"/>
  <c r="F99" i="1"/>
  <c r="F98" i="1"/>
  <c r="E74" i="1"/>
  <c r="E78" i="1"/>
  <c r="F78" i="1"/>
  <c r="E63" i="1"/>
  <c r="E147" i="1"/>
  <c r="E108" i="1"/>
  <c r="E99" i="1"/>
  <c r="E62" i="1"/>
  <c r="F86" i="1"/>
  <c r="F62" i="1"/>
  <c r="E98" i="1" l="1"/>
</calcChain>
</file>

<file path=xl/sharedStrings.xml><?xml version="1.0" encoding="utf-8"?>
<sst xmlns="http://schemas.openxmlformats.org/spreadsheetml/2006/main" count="227" uniqueCount="178">
  <si>
    <t>Račun/opis</t>
  </si>
  <si>
    <t>indeks 4/2</t>
  </si>
  <si>
    <t>indeks 4/3</t>
  </si>
  <si>
    <t>A. RAČUN PRIHODA</t>
  </si>
  <si>
    <t>Prihodi poslovanja</t>
  </si>
  <si>
    <t>prihodi od prodaje nefinancijske imovine</t>
  </si>
  <si>
    <t>UKUPNO PRIHODI:</t>
  </si>
  <si>
    <t>Rashodi poslovanja</t>
  </si>
  <si>
    <t>Rashodi za nabavu nefinancijske imovine</t>
  </si>
  <si>
    <t>UKUPNO RASHODI</t>
  </si>
  <si>
    <t>VIŠAK/MANJAK</t>
  </si>
  <si>
    <t>B. RAČUN FINANCIRANJA</t>
  </si>
  <si>
    <t>Primici od financisjke imovine i zaduživanja</t>
  </si>
  <si>
    <t>Izdaci za nefinancijsku imovinu i otplate zajmova</t>
  </si>
  <si>
    <t>NETO FINANCIRANJE</t>
  </si>
  <si>
    <t>C. VIŠAK/MANJAK IZ tekućeg razdoblja</t>
  </si>
  <si>
    <t>RASPOLOŽIVA SREDSTVA IZ PRETHODNIH GOD</t>
  </si>
  <si>
    <t>preneseni višak/manjka prethodnih godina</t>
  </si>
  <si>
    <t>višak/manjka za pokriće u narednom razdoblju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</si>
  <si>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</si>
  <si>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</si>
  <si>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</si>
  <si>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</si>
  <si>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</si>
  <si>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</si>
  <si>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</si>
  <si>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</si>
  <si>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</si>
  <si>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</si>
  <si>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</si>
  <si>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6391 Tekući prijenosi između proračunskoh korisnika istog proračuna</t>
  </si>
  <si>
    <t>6393Tekući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</si>
  <si>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</si>
  <si>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</si>
  <si>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</si>
  <si>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</si>
  <si>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</si>
  <si>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</si>
  <si>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6528 Prihodi od novčane naknade poslodavca zbor nezapošljavanja invalida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</si>
  <si>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</si>
  <si>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</si>
  <si>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</si>
  <si>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</si>
  <si>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</si>
  <si>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</si>
  <si>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</si>
  <si>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</si>
  <si>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</si>
  <si>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7 Prihodi od prodaje</t>
  </si>
  <si>
    <t>72 Prihodi od prodaje proizvedene dugotrajne imovine</t>
  </si>
  <si>
    <t>721 Prihodi od prodaje građevinskih objekata</t>
  </si>
  <si>
    <t>7211 Stambeni objekti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</si>
  <si>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</si>
  <si>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</si>
  <si>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</si>
  <si>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</si>
  <si>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</si>
  <si>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</si>
  <si>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</si>
  <si>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</si>
  <si>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</si>
  <si>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</si>
  <si>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</si>
  <si>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</si>
  <si>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</si>
  <si>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</si>
  <si>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</si>
  <si>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</si>
  <si>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</si>
  <si>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</si>
  <si>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</si>
  <si>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</si>
  <si>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</si>
  <si>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inveticijsko održavanje</t>
  </si>
  <si>
    <t>3225 Sitni inventar i auto gume</t>
  </si>
  <si>
    <t>3227 Službena 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</si>
  <si>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</si>
  <si>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</si>
  <si>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</si>
  <si>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</si>
  <si>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</si>
  <si>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</si>
  <si>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</si>
  <si>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</si>
  <si>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</si>
  <si>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</si>
  <si>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</si>
  <si>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</si>
  <si>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3295 Pritojbe i naknade</t>
  </si>
  <si>
    <t>3299 Ostali nespomenuti rashodi poslovanja</t>
  </si>
  <si>
    <t>343 Ostali financijski rashodi</t>
  </si>
  <si>
    <t>3431 Bankarske usluge i usluge platnog prometa</t>
  </si>
  <si>
    <t>4 Rashodi za nnabavu nefinancijske imovine</t>
  </si>
  <si>
    <t>42 Rashodi za nabavu proizvedene nefinancijske imovine</t>
  </si>
  <si>
    <t>422 Postrojenja i oprema</t>
  </si>
  <si>
    <t>4221 Uredska oprema i namještaj</t>
  </si>
  <si>
    <t>4226 Sportska i glazbena oprema</t>
  </si>
  <si>
    <t>4227 Uređaji, strojevi im oprema za ostale namjene</t>
  </si>
  <si>
    <t>424 Knjige, umjetnička djela i ostale izložbene vrijednosti</t>
  </si>
  <si>
    <t>4241 Knjige</t>
  </si>
  <si>
    <t>45 Rashodi za dodatna ulaganja na nefinancijskoj imovine</t>
  </si>
  <si>
    <t>451 Dodatna ulaganja na građevinskim objektima</t>
  </si>
  <si>
    <t>4511 Dodatna ulaganja na građevinskim objektima</t>
  </si>
  <si>
    <t>Tablica2  . Prihodi i rashodi prema izvorima financiranja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</si>
  <si>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</si>
  <si>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</si>
  <si>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</si>
  <si>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</si>
  <si>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</si>
  <si>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</si>
  <si>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</si>
  <si>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</si>
  <si>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</si>
  <si>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5.2. pomoći iz proračuna</t>
  </si>
  <si>
    <t>Izvor 5.5. Pomoći-proračunski korisnik</t>
  </si>
  <si>
    <t>Izvor 5.6. pomoći iz proračuna -EU Županija</t>
  </si>
  <si>
    <t>Izvor 6. Donacije</t>
  </si>
  <si>
    <t>Izvor 7. Prihodi od prodaje imovine</t>
  </si>
  <si>
    <t>Izvor 7.2. Prihodi od prodaje dugotrajne imovine -PK</t>
  </si>
  <si>
    <t>I. OPĆI DIO</t>
  </si>
  <si>
    <t>Članak 1.</t>
  </si>
  <si>
    <t>634 Pomoć od izvanproračunskih korisnika</t>
  </si>
  <si>
    <t>indeks 4/2*100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</si>
  <si>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</si>
  <si>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</si>
  <si>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</si>
  <si>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</si>
  <si>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</si>
  <si>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</si>
  <si>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</si>
  <si>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</si>
  <si>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ukupno:</t>
  </si>
  <si>
    <t>OSNOVNA ŠKOLA SOKOLOVAC</t>
  </si>
  <si>
    <t>372 Naknade građanima i kućanstvima na temelju osiguranja i druge naknade</t>
  </si>
  <si>
    <t>Izvor 6.4. Donacije- PK</t>
  </si>
  <si>
    <t>369 Prijenossi između proračunskih korisnika istog proračuna</t>
  </si>
  <si>
    <t>3691 Tekući prijenossi između proračunskih korisnika istog proračuna</t>
  </si>
  <si>
    <t xml:space="preserve">POLUGODIŠNJI IZVJEŠTAJ O IZVRŠENJU PRORAČUNA  ZA 2023. GODINU  </t>
  </si>
  <si>
    <t>Proračun OŠ  Sokolovac za prvo polugodište 2023. godinu  ostvaren je kako slijedi:</t>
  </si>
  <si>
    <t>ostvarenje/izvršenje  1-6/2022</t>
  </si>
  <si>
    <t>izvroni plan 2023.</t>
  </si>
  <si>
    <t>ostvarenje/izvršenje 1-6/2023</t>
  </si>
  <si>
    <t>6631 Tekuće donacije</t>
  </si>
  <si>
    <t>6632 Kapitane donacije</t>
  </si>
  <si>
    <t>-</t>
  </si>
  <si>
    <t>9 Vlastiti izvori</t>
  </si>
  <si>
    <t>9222 Manjak prihoda</t>
  </si>
  <si>
    <t>6  + 7 Prihodi poslovanja+ Rezultat poslovanja</t>
  </si>
  <si>
    <t>Izvorni plan 2023.</t>
  </si>
  <si>
    <t>Ostvarenje1-6/ 2022.</t>
  </si>
  <si>
    <t>Ostvarenje 1-6/2022.</t>
  </si>
  <si>
    <t>Ostvarenje 1-6/2023.</t>
  </si>
  <si>
    <t>Ostvarenje1-6/2023</t>
  </si>
  <si>
    <t>38 Ostali rashodi</t>
  </si>
  <si>
    <t>381 Tekuće donacije u naravi</t>
  </si>
  <si>
    <t>Ostvarenje1-6/ 2023.</t>
  </si>
  <si>
    <t>Izvor 1.2. Decentralizirana sredstva-osnovno školstvo</t>
  </si>
  <si>
    <t>Izvor 5.3. Pomoći od ostalih subjekata unutar opće države</t>
  </si>
  <si>
    <t>Izvor 6.3. Donacije- PK</t>
  </si>
  <si>
    <t>Izvor 7.3. Prihodi od naknade šteta s osnove osiguranja</t>
  </si>
  <si>
    <t>Izvor 7.3. Prihodi od naknade šteta s osnova osiguranja</t>
  </si>
  <si>
    <t>RASHODI PREMA FUNKCIJSKOJ KLASIFIKACIJI</t>
  </si>
  <si>
    <t>09 Obrazovanje</t>
  </si>
  <si>
    <t>091 Predškolsko i osnovno obrazovanje</t>
  </si>
  <si>
    <t>0912 Predškolsko i osnovno obrazovanje</t>
  </si>
  <si>
    <t>096 Dodatne usluge u obrazovanju</t>
  </si>
  <si>
    <t>098 Usluge obrazovanja koje nisu drugdje svrstane</t>
  </si>
  <si>
    <t>10 Socijalna zaštita</t>
  </si>
  <si>
    <t>104 Obitelj i djeca</t>
  </si>
  <si>
    <t>0981  Usluge obrazovanja koje nisu drugdje svrstane</t>
  </si>
  <si>
    <t>TABLICA PRIHODA I PRIMITAKA</t>
  </si>
  <si>
    <t>6 Prihodi poslovanja</t>
  </si>
  <si>
    <t>Brojčana oznaka i naziv računa prihoda ekonomske klasifikacije</t>
  </si>
  <si>
    <t>7 Prihodi od prodaje nefionancijske imovine</t>
  </si>
  <si>
    <t>SVEUKUPNO:</t>
  </si>
  <si>
    <t>TABLICA RASHODA I IZDAZTAKA</t>
  </si>
  <si>
    <t>3 Rashodi poslovanja</t>
  </si>
  <si>
    <t>4. 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</si>
</sst>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/>
    <xf numFmtId="43" fontId="0" fillId="0" borderId="1" xfId="1" applyFont="1" applyBorder="1"/>
    <xf numFmtId="43" fontId="4" fillId="0" borderId="1" xfId="1" applyFont="1" applyBorder="1"/>
    <xf numFmtId="0" fontId="0" fillId="0" borderId="1" xfId="0" applyFont="1" applyBorder="1"/>
    <xf numFmtId="43" fontId="7" fillId="0" borderId="1" xfId="1" applyFont="1" applyBorder="1"/>
    <xf numFmtId="43" fontId="4" fillId="0" borderId="1" xfId="0" applyNumberFormat="1" applyFont="1" applyBorder="1"/>
    <xf numFmtId="0" fontId="4" fillId="0" borderId="2" xfId="0" applyFont="1" applyFill="1" applyBorder="1"/>
    <xf numFmtId="4" fontId="0" fillId="0" borderId="1" xfId="0" applyNumberFormat="1" applyBorder="1"/>
    <xf numFmtId="4" fontId="0" fillId="0" borderId="1" xfId="0" applyNumberFormat="1" applyFill="1" applyBorder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43" fontId="7" fillId="0" borderId="2" xfId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tabSelected="1" workbookViewId="0">
      <selection activeCell="D182" sqref="D182"/>
    </sheetView>
  </sheetViews>
  <sheetFormatPr defaultRowHeight="15" x14ac:dyDescent="0.25"/>
  <cols>
    <col min="1" max="1" width="56.7109375" customWidth="1"/>
    <col min="2" max="2" width="20.42578125" customWidth="1"/>
    <col min="3" max="3" width="17.28515625" customWidth="1"/>
    <col min="4" max="4" width="20.140625" customWidth="1"/>
    <col min="5" max="5" width="15" customWidth="1"/>
    <col min="6" max="6" width="14.7109375" customWidth="1"/>
  </cols>
  <sheetData>
    <row r="1" spans="1:9" ht="15.75" x14ac:dyDescent="0.25">
      <c r="A1" s="1"/>
      <c r="B1" s="1" t="s">
        <v>137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 t="s">
        <v>132</v>
      </c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119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 t="s">
        <v>120</v>
      </c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s="21" customFormat="1" ht="15.75" x14ac:dyDescent="0.25">
      <c r="A8" s="20" t="s">
        <v>138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25"/>
    <row r="11" spans="1:9" ht="30" x14ac:dyDescent="0.25">
      <c r="A11" s="7" t="s">
        <v>0</v>
      </c>
      <c r="B11" s="8" t="s">
        <v>139</v>
      </c>
      <c r="C11" s="9" t="s">
        <v>140</v>
      </c>
      <c r="D11" s="9" t="s">
        <v>141</v>
      </c>
      <c r="E11" s="10" t="s">
        <v>1</v>
      </c>
      <c r="F11" s="10" t="s">
        <v>2</v>
      </c>
    </row>
    <row r="12" spans="1:9" x14ac:dyDescent="0.25">
      <c r="A12" s="10">
        <v>1</v>
      </c>
      <c r="B12" s="8">
        <v>2</v>
      </c>
      <c r="C12" s="9">
        <v>3</v>
      </c>
      <c r="D12" s="9">
        <v>4</v>
      </c>
      <c r="E12" s="10">
        <v>5</v>
      </c>
      <c r="F12" s="10">
        <v>6</v>
      </c>
    </row>
    <row r="13" spans="1:9" x14ac:dyDescent="0.25">
      <c r="A13" s="7" t="s">
        <v>3</v>
      </c>
      <c r="B13" s="26"/>
      <c r="C13" s="26"/>
      <c r="D13" s="26"/>
      <c r="E13" s="2"/>
      <c r="F13" s="2"/>
    </row>
    <row r="14" spans="1:9" x14ac:dyDescent="0.25">
      <c r="A14" s="4" t="s">
        <v>4</v>
      </c>
      <c r="B14" s="22">
        <v>472102.16</v>
      </c>
      <c r="C14" s="22">
        <v>1008991</v>
      </c>
      <c r="D14" s="22">
        <v>501773.49</v>
      </c>
      <c r="E14" s="22">
        <f>D14/B14*100</f>
        <v>106.28493841248259</v>
      </c>
      <c r="F14" s="22">
        <f>D14/C14*100</f>
        <v>49.730224551061411</v>
      </c>
    </row>
    <row r="15" spans="1:9" x14ac:dyDescent="0.25">
      <c r="A15" s="5" t="s">
        <v>5</v>
      </c>
      <c r="B15" s="22">
        <v>42.05</v>
      </c>
      <c r="C15" s="22">
        <v>133</v>
      </c>
      <c r="D15" s="22">
        <v>50.4</v>
      </c>
      <c r="E15" s="22">
        <f t="shared" ref="E15:E21" si="0">D15/B15*100</f>
        <v>119.85731272294888</v>
      </c>
      <c r="F15" s="22">
        <f t="shared" ref="F15:F20" si="1">D15/C15*100</f>
        <v>37.894736842105267</v>
      </c>
    </row>
    <row r="16" spans="1:9" x14ac:dyDescent="0.25">
      <c r="A16" s="2" t="s">
        <v>6</v>
      </c>
      <c r="B16" s="23">
        <f t="shared" ref="B16" si="2">B14+B15</f>
        <v>472144.20999999996</v>
      </c>
      <c r="C16" s="23">
        <f t="shared" ref="C16:D16" si="3">C14+C15</f>
        <v>1009124</v>
      </c>
      <c r="D16" s="23">
        <f t="shared" si="3"/>
        <v>501823.89</v>
      </c>
      <c r="E16" s="23">
        <f t="shared" si="0"/>
        <v>106.28614719218945</v>
      </c>
      <c r="F16" s="23">
        <f t="shared" si="1"/>
        <v>49.72866466360923</v>
      </c>
    </row>
    <row r="17" spans="1:6" x14ac:dyDescent="0.25">
      <c r="A17" s="2"/>
      <c r="B17" s="26"/>
      <c r="C17" s="26"/>
      <c r="D17" s="26"/>
      <c r="E17" s="22">
        <v>0</v>
      </c>
      <c r="F17" s="22">
        <v>0</v>
      </c>
    </row>
    <row r="18" spans="1:6" x14ac:dyDescent="0.25">
      <c r="A18" s="2" t="s">
        <v>7</v>
      </c>
      <c r="B18" s="22">
        <v>452030.97</v>
      </c>
      <c r="C18" s="22">
        <v>986683</v>
      </c>
      <c r="D18" s="22">
        <v>495146.69</v>
      </c>
      <c r="E18" s="22">
        <f t="shared" si="0"/>
        <v>109.53822256913061</v>
      </c>
      <c r="F18" s="22">
        <f t="shared" si="1"/>
        <v>50.182955417292078</v>
      </c>
    </row>
    <row r="19" spans="1:6" x14ac:dyDescent="0.25">
      <c r="A19" s="2" t="s">
        <v>8</v>
      </c>
      <c r="B19" s="22">
        <v>63.34</v>
      </c>
      <c r="C19" s="22">
        <v>21941</v>
      </c>
      <c r="D19" s="22">
        <v>1566.15</v>
      </c>
      <c r="E19" s="22">
        <f t="shared" si="0"/>
        <v>2472.6081465108937</v>
      </c>
      <c r="F19" s="22">
        <f t="shared" si="1"/>
        <v>7.1380064719019201</v>
      </c>
    </row>
    <row r="20" spans="1:6" x14ac:dyDescent="0.25">
      <c r="A20" s="2" t="s">
        <v>9</v>
      </c>
      <c r="B20" s="23">
        <f t="shared" ref="B20" si="4">B18+B19</f>
        <v>452094.31</v>
      </c>
      <c r="C20" s="23">
        <f t="shared" ref="C20:D20" si="5">C18+C19</f>
        <v>1008624</v>
      </c>
      <c r="D20" s="23">
        <f t="shared" si="5"/>
        <v>496712.84</v>
      </c>
      <c r="E20" s="23">
        <f t="shared" si="0"/>
        <v>109.8692969615123</v>
      </c>
      <c r="F20" s="23">
        <f t="shared" si="1"/>
        <v>49.246581481305221</v>
      </c>
    </row>
    <row r="21" spans="1:6" x14ac:dyDescent="0.25">
      <c r="A21" s="2" t="s">
        <v>10</v>
      </c>
      <c r="B21" s="23">
        <f t="shared" ref="B21" si="6">B16-B20</f>
        <v>20049.899999999965</v>
      </c>
      <c r="C21" s="23">
        <f t="shared" ref="C21:D21" si="7">C16-C20</f>
        <v>500</v>
      </c>
      <c r="D21" s="23">
        <f t="shared" si="7"/>
        <v>5111.0499999999884</v>
      </c>
      <c r="E21" s="23">
        <f t="shared" si="0"/>
        <v>25.491648337398175</v>
      </c>
      <c r="F21" s="23">
        <v>1022.21</v>
      </c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7" t="s">
        <v>11</v>
      </c>
      <c r="B23" s="2"/>
      <c r="C23" s="2"/>
      <c r="D23" s="2"/>
      <c r="E23" s="2"/>
      <c r="F23" s="2"/>
    </row>
    <row r="24" spans="1:6" x14ac:dyDescent="0.25">
      <c r="A24" s="4" t="s">
        <v>12</v>
      </c>
      <c r="B24" s="2"/>
      <c r="C24" s="2"/>
      <c r="D24" s="2"/>
      <c r="E24" s="2"/>
      <c r="F24" s="2"/>
    </row>
    <row r="25" spans="1:6" x14ac:dyDescent="0.25">
      <c r="A25" s="4" t="s">
        <v>13</v>
      </c>
      <c r="B25" s="2"/>
      <c r="C25" s="2"/>
      <c r="D25" s="2"/>
      <c r="E25" s="2"/>
      <c r="F25" s="2"/>
    </row>
    <row r="26" spans="1:6" x14ac:dyDescent="0.25">
      <c r="A26" s="2" t="s">
        <v>14</v>
      </c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7" t="s">
        <v>15</v>
      </c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4" t="s">
        <v>16</v>
      </c>
      <c r="B30" s="22"/>
      <c r="C30" s="2"/>
      <c r="D30" s="22"/>
      <c r="E30" s="2"/>
      <c r="F30" s="2"/>
    </row>
    <row r="31" spans="1:6" x14ac:dyDescent="0.25">
      <c r="A31" s="2" t="s">
        <v>17</v>
      </c>
      <c r="B31" s="23">
        <v>-22351.96</v>
      </c>
      <c r="C31" s="7">
        <v>-500</v>
      </c>
      <c r="D31" s="23">
        <v>-216.74</v>
      </c>
      <c r="E31" s="2"/>
      <c r="F31" s="2"/>
    </row>
    <row r="32" spans="1:6" x14ac:dyDescent="0.25">
      <c r="A32" s="2" t="s">
        <v>18</v>
      </c>
      <c r="B32" s="26">
        <v>-2302.06</v>
      </c>
      <c r="C32" s="7">
        <v>500</v>
      </c>
      <c r="D32" s="26">
        <v>4894.3100000000004</v>
      </c>
      <c r="E32" s="7">
        <v>25.49</v>
      </c>
      <c r="F32" s="30">
        <v>1022.21</v>
      </c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6" t="s">
        <v>22</v>
      </c>
    </row>
    <row r="36" spans="1:6" x14ac:dyDescent="0.25">
      <c r="A36" s="6"/>
    </row>
    <row r="37" spans="1:6" x14ac:dyDescent="0.25">
      <c r="A37" s="6" t="s">
        <v>170</v>
      </c>
    </row>
    <row r="38" spans="1:6" ht="30" x14ac:dyDescent="0.25">
      <c r="A38" s="11" t="s">
        <v>172</v>
      </c>
      <c r="B38" s="8" t="s">
        <v>139</v>
      </c>
      <c r="C38" s="9" t="s">
        <v>140</v>
      </c>
      <c r="D38" s="9" t="s">
        <v>141</v>
      </c>
      <c r="E38" s="10" t="s">
        <v>1</v>
      </c>
      <c r="F38" s="10" t="s">
        <v>2</v>
      </c>
    </row>
    <row r="39" spans="1:6" x14ac:dyDescent="0.25">
      <c r="A39" s="2" t="s">
        <v>171</v>
      </c>
      <c r="B39" s="28">
        <v>472102.16</v>
      </c>
      <c r="C39" s="28">
        <v>1008991</v>
      </c>
      <c r="D39" s="28">
        <v>501773.49</v>
      </c>
      <c r="E39" s="28">
        <v>106.28</v>
      </c>
      <c r="F39" s="28">
        <v>49.73</v>
      </c>
    </row>
    <row r="40" spans="1:6" x14ac:dyDescent="0.25">
      <c r="A40" s="2" t="s">
        <v>173</v>
      </c>
      <c r="B40" s="28">
        <v>42.05</v>
      </c>
      <c r="C40" s="28">
        <v>133</v>
      </c>
      <c r="D40" s="28">
        <v>50.4</v>
      </c>
      <c r="E40" s="28">
        <v>119.86</v>
      </c>
      <c r="F40" s="28">
        <v>37.89</v>
      </c>
    </row>
    <row r="41" spans="1:6" x14ac:dyDescent="0.25">
      <c r="A41" s="2" t="s">
        <v>145</v>
      </c>
      <c r="B41" s="28">
        <v>0</v>
      </c>
      <c r="C41" s="28">
        <v>500</v>
      </c>
      <c r="D41" s="28">
        <v>0</v>
      </c>
      <c r="E41" s="28">
        <v>0</v>
      </c>
      <c r="F41" s="28">
        <v>0</v>
      </c>
    </row>
    <row r="42" spans="1:6" x14ac:dyDescent="0.25">
      <c r="A42" s="7" t="s">
        <v>174</v>
      </c>
      <c r="B42" s="30">
        <v>472144.21</v>
      </c>
      <c r="C42" s="30">
        <v>1009124</v>
      </c>
      <c r="D42" s="30">
        <v>501823.89</v>
      </c>
      <c r="E42" s="30">
        <v>106.29</v>
      </c>
      <c r="F42" s="30">
        <v>49.73</v>
      </c>
    </row>
    <row r="43" spans="1:6" x14ac:dyDescent="0.25">
      <c r="A43" s="16"/>
      <c r="B43" s="34"/>
      <c r="C43" s="34"/>
      <c r="D43" s="34"/>
      <c r="E43" s="34"/>
      <c r="F43" s="34"/>
    </row>
    <row r="44" spans="1:6" x14ac:dyDescent="0.25">
      <c r="A44" s="35" t="s">
        <v>175</v>
      </c>
      <c r="B44" s="34"/>
      <c r="C44" s="34"/>
      <c r="D44" s="34"/>
      <c r="E44" s="34"/>
      <c r="F44" s="34"/>
    </row>
    <row r="45" spans="1:6" ht="30" x14ac:dyDescent="0.25">
      <c r="A45" s="11" t="s">
        <v>172</v>
      </c>
      <c r="B45" s="8" t="s">
        <v>139</v>
      </c>
      <c r="C45" s="9" t="s">
        <v>140</v>
      </c>
      <c r="D45" s="9" t="s">
        <v>141</v>
      </c>
      <c r="E45" s="10" t="s">
        <v>1</v>
      </c>
      <c r="F45" s="10" t="s">
        <v>2</v>
      </c>
    </row>
    <row r="46" spans="1:6" x14ac:dyDescent="0.25">
      <c r="A46" s="24" t="s">
        <v>176</v>
      </c>
      <c r="B46" s="28">
        <v>452030.97</v>
      </c>
      <c r="C46" s="28">
        <v>986683</v>
      </c>
      <c r="D46" s="28">
        <v>495146.69</v>
      </c>
      <c r="E46" s="28">
        <v>109.54</v>
      </c>
      <c r="F46" s="28">
        <v>50.18</v>
      </c>
    </row>
    <row r="47" spans="1:6" x14ac:dyDescent="0.25">
      <c r="A47" s="24" t="s">
        <v>177</v>
      </c>
      <c r="B47" s="28">
        <v>63.34</v>
      </c>
      <c r="C47" s="28">
        <v>21941</v>
      </c>
      <c r="D47" s="28">
        <v>1566.15</v>
      </c>
      <c r="E47" s="28">
        <v>2472.61</v>
      </c>
      <c r="F47" s="28">
        <v>7.14</v>
      </c>
    </row>
    <row r="48" spans="1:6" x14ac:dyDescent="0.25">
      <c r="A48" s="7" t="s">
        <v>174</v>
      </c>
      <c r="B48" s="30">
        <v>452094.31</v>
      </c>
      <c r="C48" s="30">
        <v>1008624</v>
      </c>
      <c r="D48" s="30">
        <v>496712.84</v>
      </c>
      <c r="E48" s="30">
        <v>109.87</v>
      </c>
      <c r="F48" s="30">
        <v>49.25</v>
      </c>
    </row>
    <row r="49" spans="1:6" x14ac:dyDescent="0.25">
      <c r="A49" s="35"/>
      <c r="B49" s="34"/>
      <c r="C49" s="34"/>
      <c r="D49" s="34"/>
      <c r="E49" s="34"/>
      <c r="F49" s="34"/>
    </row>
    <row r="50" spans="1:6" x14ac:dyDescent="0.25">
      <c r="A50" s="36"/>
      <c r="B50" t="s">
        <v>19</v>
      </c>
    </row>
    <row r="52" spans="1:6" x14ac:dyDescent="0.25">
      <c r="A52" t="s">
        <v>20</v>
      </c>
    </row>
    <row r="53" spans="1:6" x14ac:dyDescent="0.25">
      <c r="A53" t="s">
        <v>21</v>
      </c>
    </row>
    <row r="55" spans="1:6" x14ac:dyDescent="0.25">
      <c r="A55" s="6"/>
    </row>
    <row r="57" spans="1:6" x14ac:dyDescent="0.25">
      <c r="A57" s="6" t="s">
        <v>23</v>
      </c>
    </row>
    <row r="59" spans="1:6" ht="15.75" x14ac:dyDescent="0.25">
      <c r="A59" s="32" t="s">
        <v>24</v>
      </c>
      <c r="B59" s="32"/>
      <c r="C59" s="32"/>
      <c r="D59" s="32"/>
      <c r="E59" s="32"/>
      <c r="F59" s="32"/>
    </row>
    <row r="60" spans="1:6" ht="25.5" x14ac:dyDescent="0.25">
      <c r="A60" s="11" t="s">
        <v>25</v>
      </c>
      <c r="B60" s="10" t="s">
        <v>150</v>
      </c>
      <c r="C60" s="10" t="s">
        <v>148</v>
      </c>
      <c r="D60" s="10" t="s">
        <v>152</v>
      </c>
      <c r="E60" s="10" t="s">
        <v>122</v>
      </c>
      <c r="F60" s="10" t="s">
        <v>2</v>
      </c>
    </row>
    <row r="61" spans="1:6" x14ac:dyDescent="0.25">
      <c r="A61" s="11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</row>
    <row r="62" spans="1:6" x14ac:dyDescent="0.25">
      <c r="A62" s="7" t="s">
        <v>147</v>
      </c>
      <c r="B62" s="23">
        <f>B63+B71+B74+B78+B85+B90</f>
        <v>472144.20999999996</v>
      </c>
      <c r="C62" s="23">
        <f>C63+C71+C74+C78+C85+C89+C93</f>
        <v>1009624</v>
      </c>
      <c r="D62" s="23">
        <f>D63+D71+D74+D78+D85+D90</f>
        <v>501823.89</v>
      </c>
      <c r="E62" s="23">
        <f>D62/B62*100</f>
        <v>106.28614719218945</v>
      </c>
      <c r="F62" s="23">
        <f>D62/C62*100</f>
        <v>49.704037344595612</v>
      </c>
    </row>
    <row r="63" spans="1:6" x14ac:dyDescent="0.25">
      <c r="A63" s="7" t="s">
        <v>52</v>
      </c>
      <c r="B63" s="25">
        <f>B64+B68</f>
        <v>437524.41</v>
      </c>
      <c r="C63" s="25">
        <f>C64+C65+C68</f>
        <v>923616</v>
      </c>
      <c r="D63" s="25">
        <f>D64+D68</f>
        <v>464502.6</v>
      </c>
      <c r="E63" s="25">
        <f t="shared" ref="E63:E91" si="8">D63/B63*100</f>
        <v>106.16609939546002</v>
      </c>
      <c r="F63" s="25">
        <v>50.29</v>
      </c>
    </row>
    <row r="64" spans="1:6" ht="30" x14ac:dyDescent="0.25">
      <c r="A64" s="15" t="s">
        <v>26</v>
      </c>
      <c r="B64" s="25">
        <f>B66+B67</f>
        <v>422148.24</v>
      </c>
      <c r="C64" s="25">
        <f>C66+C67</f>
        <v>901587</v>
      </c>
      <c r="D64" s="25">
        <v>446099.22</v>
      </c>
      <c r="E64" s="25">
        <f t="shared" si="8"/>
        <v>105.67359465954425</v>
      </c>
      <c r="F64" s="25">
        <f t="shared" ref="F64:F91" si="9">D64/C64*100</f>
        <v>49.479331445551011</v>
      </c>
    </row>
    <row r="65" spans="1:6" x14ac:dyDescent="0.25">
      <c r="A65" s="15" t="s">
        <v>121</v>
      </c>
      <c r="B65" s="22">
        <v>0</v>
      </c>
      <c r="C65" s="22"/>
      <c r="D65" s="22">
        <v>0</v>
      </c>
      <c r="E65" s="22">
        <v>0</v>
      </c>
      <c r="F65" s="23"/>
    </row>
    <row r="66" spans="1:6" ht="26.25" x14ac:dyDescent="0.25">
      <c r="A66" s="14" t="s">
        <v>27</v>
      </c>
      <c r="B66" s="25">
        <v>403586.96</v>
      </c>
      <c r="C66" s="25">
        <v>883496</v>
      </c>
      <c r="D66" s="25">
        <v>446099.22</v>
      </c>
      <c r="E66" s="25">
        <f t="shared" si="8"/>
        <v>110.53360594207501</v>
      </c>
      <c r="F66" s="25">
        <v>50.49</v>
      </c>
    </row>
    <row r="67" spans="1:6" ht="26.25" x14ac:dyDescent="0.25">
      <c r="A67" s="13" t="s">
        <v>28</v>
      </c>
      <c r="B67" s="25">
        <v>18561.28</v>
      </c>
      <c r="C67" s="25">
        <v>18091</v>
      </c>
      <c r="D67" s="25">
        <v>0</v>
      </c>
      <c r="E67" s="25">
        <f t="shared" si="8"/>
        <v>0</v>
      </c>
      <c r="F67" s="25">
        <v>0</v>
      </c>
    </row>
    <row r="68" spans="1:6" x14ac:dyDescent="0.25">
      <c r="A68" s="7" t="s">
        <v>29</v>
      </c>
      <c r="B68" s="25">
        <f>B69+B70</f>
        <v>15376.17</v>
      </c>
      <c r="C68" s="25">
        <f>C69+C70</f>
        <v>22029</v>
      </c>
      <c r="D68" s="25">
        <f>D69+D70</f>
        <v>18403.38</v>
      </c>
      <c r="E68" s="25">
        <f t="shared" si="8"/>
        <v>119.68767254784514</v>
      </c>
      <c r="F68" s="25">
        <f t="shared" si="9"/>
        <v>83.54160424894458</v>
      </c>
    </row>
    <row r="69" spans="1:6" x14ac:dyDescent="0.25">
      <c r="A69" s="4" t="s">
        <v>30</v>
      </c>
      <c r="B69" s="25"/>
      <c r="C69" s="25"/>
      <c r="D69" s="25"/>
      <c r="E69" s="25"/>
      <c r="F69" s="25"/>
    </row>
    <row r="70" spans="1:6" ht="30" x14ac:dyDescent="0.25">
      <c r="A70" s="12" t="s">
        <v>31</v>
      </c>
      <c r="B70" s="25">
        <v>15376.17</v>
      </c>
      <c r="C70" s="25">
        <v>22029</v>
      </c>
      <c r="D70" s="25">
        <v>18403.38</v>
      </c>
      <c r="E70" s="25">
        <f t="shared" si="8"/>
        <v>119.68767254784514</v>
      </c>
      <c r="F70" s="25">
        <f t="shared" si="9"/>
        <v>83.54160424894458</v>
      </c>
    </row>
    <row r="71" spans="1:6" x14ac:dyDescent="0.25">
      <c r="A71" s="7" t="s">
        <v>32</v>
      </c>
      <c r="B71" s="25">
        <f>B72</f>
        <v>0</v>
      </c>
      <c r="C71" s="25">
        <v>0</v>
      </c>
      <c r="D71" s="25">
        <f>D72</f>
        <v>0</v>
      </c>
      <c r="E71" s="25">
        <v>0</v>
      </c>
      <c r="F71" s="25"/>
    </row>
    <row r="72" spans="1:6" x14ac:dyDescent="0.25">
      <c r="A72" s="7" t="s">
        <v>33</v>
      </c>
      <c r="B72" s="25">
        <v>0</v>
      </c>
      <c r="C72" s="25">
        <v>0</v>
      </c>
      <c r="D72" s="25">
        <v>0</v>
      </c>
      <c r="E72" s="25">
        <v>0</v>
      </c>
      <c r="F72" s="25"/>
    </row>
    <row r="73" spans="1:6" x14ac:dyDescent="0.25">
      <c r="A73" s="2" t="s">
        <v>34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</row>
    <row r="74" spans="1:6" ht="30" x14ac:dyDescent="0.25">
      <c r="A74" s="15" t="s">
        <v>35</v>
      </c>
      <c r="B74" s="25">
        <f>B75</f>
        <v>8597.8799999999992</v>
      </c>
      <c r="C74" s="25">
        <f>C75</f>
        <v>15233</v>
      </c>
      <c r="D74" s="25">
        <f>D75</f>
        <v>2529.71</v>
      </c>
      <c r="E74" s="25">
        <f t="shared" si="8"/>
        <v>29.4224855429478</v>
      </c>
      <c r="F74" s="25">
        <f t="shared" si="9"/>
        <v>16.606774765312153</v>
      </c>
    </row>
    <row r="75" spans="1:6" x14ac:dyDescent="0.25">
      <c r="A75" s="7" t="s">
        <v>36</v>
      </c>
      <c r="B75" s="25">
        <f>B76+B77</f>
        <v>8597.8799999999992</v>
      </c>
      <c r="C75" s="25">
        <f>C76</f>
        <v>15233</v>
      </c>
      <c r="D75" s="25">
        <f>D76+D77</f>
        <v>2529.71</v>
      </c>
      <c r="E75" s="25">
        <f t="shared" si="8"/>
        <v>29.4224855429478</v>
      </c>
      <c r="F75" s="25">
        <f t="shared" si="9"/>
        <v>16.606774765312153</v>
      </c>
    </row>
    <row r="76" spans="1:6" x14ac:dyDescent="0.25">
      <c r="A76" s="2" t="s">
        <v>37</v>
      </c>
      <c r="B76" s="25">
        <v>8597.8799999999992</v>
      </c>
      <c r="C76" s="25">
        <v>15233</v>
      </c>
      <c r="D76" s="25">
        <v>2529.71</v>
      </c>
      <c r="E76" s="25">
        <f t="shared" si="8"/>
        <v>29.4224855429478</v>
      </c>
      <c r="F76" s="25">
        <f>D76/C76*100</f>
        <v>16.606774765312153</v>
      </c>
    </row>
    <row r="77" spans="1:6" ht="30" x14ac:dyDescent="0.25">
      <c r="A77" s="3" t="s">
        <v>38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</row>
    <row r="78" spans="1:6" ht="30" x14ac:dyDescent="0.25">
      <c r="A78" s="15" t="s">
        <v>39</v>
      </c>
      <c r="B78" s="25">
        <f>B79+B82</f>
        <v>1170.0999999999999</v>
      </c>
      <c r="C78" s="25">
        <f>C79+C82</f>
        <v>5144</v>
      </c>
      <c r="D78" s="25">
        <f>D79+D82</f>
        <v>1166.31</v>
      </c>
      <c r="E78" s="25">
        <f t="shared" si="8"/>
        <v>99.676096060165804</v>
      </c>
      <c r="F78" s="25">
        <f>D78/C78*100</f>
        <v>22.673211508553653</v>
      </c>
    </row>
    <row r="79" spans="1:6" x14ac:dyDescent="0.25">
      <c r="A79" s="7" t="s">
        <v>40</v>
      </c>
      <c r="B79" s="25">
        <f>B80+B81</f>
        <v>1170.0999999999999</v>
      </c>
      <c r="C79" s="25">
        <f>C80+C81</f>
        <v>2754</v>
      </c>
      <c r="D79" s="25">
        <f>D80+D81</f>
        <v>1060.1099999999999</v>
      </c>
      <c r="E79" s="25">
        <f t="shared" si="8"/>
        <v>90.599948722331419</v>
      </c>
      <c r="F79" s="25">
        <f t="shared" si="9"/>
        <v>38.493464052287578</v>
      </c>
    </row>
    <row r="80" spans="1:6" x14ac:dyDescent="0.25">
      <c r="A80" s="2" t="s">
        <v>41</v>
      </c>
      <c r="B80" s="25">
        <v>103.01</v>
      </c>
      <c r="C80" s="25">
        <v>350</v>
      </c>
      <c r="D80" s="25">
        <v>22.3</v>
      </c>
      <c r="E80" s="25">
        <f t="shared" si="8"/>
        <v>21.648383652072614</v>
      </c>
      <c r="F80" s="25">
        <f>D80/C80*100</f>
        <v>6.371428571428571</v>
      </c>
    </row>
    <row r="81" spans="1:6" x14ac:dyDescent="0.25">
      <c r="A81" s="2" t="s">
        <v>42</v>
      </c>
      <c r="B81" s="25">
        <v>1067.0899999999999</v>
      </c>
      <c r="C81" s="25">
        <v>2404</v>
      </c>
      <c r="D81" s="25">
        <v>1037.81</v>
      </c>
      <c r="E81" s="25">
        <f t="shared" si="8"/>
        <v>97.256088989682226</v>
      </c>
      <c r="F81" s="25">
        <v>43.17</v>
      </c>
    </row>
    <row r="82" spans="1:6" x14ac:dyDescent="0.25">
      <c r="A82" s="7" t="s">
        <v>43</v>
      </c>
      <c r="B82" s="25">
        <f>B83</f>
        <v>0</v>
      </c>
      <c r="C82" s="25">
        <v>2390</v>
      </c>
      <c r="D82" s="25">
        <f>D83</f>
        <v>106.2</v>
      </c>
      <c r="E82" s="25">
        <v>0</v>
      </c>
      <c r="F82" s="25">
        <v>0</v>
      </c>
    </row>
    <row r="83" spans="1:6" x14ac:dyDescent="0.25">
      <c r="A83" s="2" t="s">
        <v>142</v>
      </c>
      <c r="B83" s="25">
        <v>0</v>
      </c>
      <c r="C83" s="25">
        <v>1726</v>
      </c>
      <c r="D83" s="25">
        <v>106.2</v>
      </c>
      <c r="E83" s="25">
        <v>0</v>
      </c>
      <c r="F83" s="25">
        <v>0</v>
      </c>
    </row>
    <row r="84" spans="1:6" x14ac:dyDescent="0.25">
      <c r="A84" s="2" t="s">
        <v>143</v>
      </c>
      <c r="B84" s="25" t="s">
        <v>144</v>
      </c>
      <c r="C84" s="25">
        <v>664</v>
      </c>
      <c r="D84" s="25">
        <v>0</v>
      </c>
      <c r="E84" s="25">
        <v>0</v>
      </c>
      <c r="F84" s="25"/>
    </row>
    <row r="85" spans="1:6" ht="30" x14ac:dyDescent="0.25">
      <c r="A85" s="15" t="s">
        <v>44</v>
      </c>
      <c r="B85" s="25">
        <f>B86</f>
        <v>24809.77</v>
      </c>
      <c r="C85" s="25">
        <f>C86</f>
        <v>64998</v>
      </c>
      <c r="D85" s="25">
        <f>D86</f>
        <v>33574.870000000003</v>
      </c>
      <c r="E85" s="25">
        <f t="shared" si="8"/>
        <v>135.3292271552699</v>
      </c>
      <c r="F85" s="25">
        <v>21.56</v>
      </c>
    </row>
    <row r="86" spans="1:6" ht="30" x14ac:dyDescent="0.25">
      <c r="A86" s="15" t="s">
        <v>45</v>
      </c>
      <c r="B86" s="25">
        <f>B87+B88</f>
        <v>24809.77</v>
      </c>
      <c r="C86" s="25">
        <f>C87+C88</f>
        <v>64998</v>
      </c>
      <c r="D86" s="25">
        <f>D87+D88</f>
        <v>33574.870000000003</v>
      </c>
      <c r="E86" s="25">
        <f t="shared" si="8"/>
        <v>135.3292271552699</v>
      </c>
      <c r="F86" s="25">
        <f t="shared" si="9"/>
        <v>51.655235545709097</v>
      </c>
    </row>
    <row r="87" spans="1:6" ht="30" x14ac:dyDescent="0.25">
      <c r="A87" s="3" t="s">
        <v>46</v>
      </c>
      <c r="B87" s="25">
        <v>24746.43</v>
      </c>
      <c r="C87" s="25">
        <v>61945</v>
      </c>
      <c r="D87" s="25">
        <v>32522.43</v>
      </c>
      <c r="E87" s="25">
        <f t="shared" si="8"/>
        <v>131.42271430666969</v>
      </c>
      <c r="F87" s="25">
        <f t="shared" si="9"/>
        <v>52.502106707563158</v>
      </c>
    </row>
    <row r="88" spans="1:6" ht="30" x14ac:dyDescent="0.25">
      <c r="A88" s="3" t="s">
        <v>47</v>
      </c>
      <c r="B88" s="25">
        <v>63.34</v>
      </c>
      <c r="C88" s="25">
        <v>3053</v>
      </c>
      <c r="D88" s="25">
        <v>1052.44</v>
      </c>
      <c r="E88" s="25">
        <f t="shared" si="8"/>
        <v>1661.5724660562043</v>
      </c>
      <c r="F88" s="25">
        <f t="shared" si="9"/>
        <v>34.4723223059286</v>
      </c>
    </row>
    <row r="89" spans="1:6" x14ac:dyDescent="0.25">
      <c r="A89" s="7" t="s">
        <v>48</v>
      </c>
      <c r="B89" s="25">
        <v>42.05</v>
      </c>
      <c r="C89" s="25">
        <v>133</v>
      </c>
      <c r="D89" s="25">
        <v>50.4</v>
      </c>
      <c r="E89" s="25">
        <v>56.58</v>
      </c>
      <c r="F89" s="25">
        <f t="shared" si="9"/>
        <v>37.894736842105267</v>
      </c>
    </row>
    <row r="90" spans="1:6" x14ac:dyDescent="0.25">
      <c r="A90" s="7" t="s">
        <v>49</v>
      </c>
      <c r="B90" s="25">
        <f>B91</f>
        <v>42.05</v>
      </c>
      <c r="C90" s="25">
        <v>133</v>
      </c>
      <c r="D90" s="25">
        <f>D91</f>
        <v>50.4</v>
      </c>
      <c r="E90" s="25">
        <f t="shared" si="8"/>
        <v>119.85731272294888</v>
      </c>
      <c r="F90" s="25">
        <v>31.8</v>
      </c>
    </row>
    <row r="91" spans="1:6" x14ac:dyDescent="0.25">
      <c r="A91" s="7" t="s">
        <v>50</v>
      </c>
      <c r="B91" s="25">
        <f>B92</f>
        <v>42.05</v>
      </c>
      <c r="C91" s="25">
        <v>133</v>
      </c>
      <c r="D91" s="25">
        <f>D92</f>
        <v>50.4</v>
      </c>
      <c r="E91" s="25">
        <f t="shared" si="8"/>
        <v>119.85731272294888</v>
      </c>
      <c r="F91" s="25">
        <f t="shared" si="9"/>
        <v>37.894736842105267</v>
      </c>
    </row>
    <row r="92" spans="1:6" x14ac:dyDescent="0.25">
      <c r="A92" s="2" t="s">
        <v>51</v>
      </c>
      <c r="B92" s="25">
        <v>42.05</v>
      </c>
      <c r="C92" s="25">
        <v>133</v>
      </c>
      <c r="D92" s="25">
        <v>50.4</v>
      </c>
      <c r="E92" s="25">
        <f>D92/B92*100</f>
        <v>119.85731272294888</v>
      </c>
      <c r="F92" s="25">
        <v>37.89</v>
      </c>
    </row>
    <row r="93" spans="1:6" x14ac:dyDescent="0.25">
      <c r="A93" s="27" t="s">
        <v>145</v>
      </c>
      <c r="B93" s="37"/>
      <c r="C93" s="38">
        <v>500</v>
      </c>
      <c r="D93" s="37"/>
      <c r="E93" s="37"/>
      <c r="F93" s="37"/>
    </row>
    <row r="94" spans="1:6" x14ac:dyDescent="0.25">
      <c r="A94" s="27" t="s">
        <v>146</v>
      </c>
      <c r="B94" s="37"/>
      <c r="C94" s="38">
        <v>500</v>
      </c>
      <c r="D94" s="37"/>
      <c r="E94" s="37"/>
      <c r="F94" s="37"/>
    </row>
    <row r="95" spans="1:6" ht="15.75" x14ac:dyDescent="0.25">
      <c r="A95" s="33" t="s">
        <v>53</v>
      </c>
      <c r="B95" s="33"/>
      <c r="C95" s="33"/>
      <c r="D95" s="33"/>
      <c r="E95" s="33"/>
      <c r="F95" s="33"/>
    </row>
    <row r="96" spans="1:6" ht="25.5" x14ac:dyDescent="0.25">
      <c r="A96" s="11" t="s">
        <v>105</v>
      </c>
      <c r="B96" s="10" t="s">
        <v>149</v>
      </c>
      <c r="C96" s="10" t="s">
        <v>148</v>
      </c>
      <c r="D96" s="10" t="s">
        <v>151</v>
      </c>
      <c r="E96" s="10" t="s">
        <v>1</v>
      </c>
      <c r="F96" s="10" t="s">
        <v>2</v>
      </c>
    </row>
    <row r="97" spans="1:6" x14ac:dyDescent="0.25">
      <c r="A97" s="11">
        <v>1</v>
      </c>
      <c r="B97" s="10">
        <v>2</v>
      </c>
      <c r="C97" s="10">
        <v>3</v>
      </c>
      <c r="D97" s="10">
        <v>4</v>
      </c>
      <c r="E97" s="10">
        <v>5</v>
      </c>
      <c r="F97" s="10">
        <v>6</v>
      </c>
    </row>
    <row r="98" spans="1:6" x14ac:dyDescent="0.25">
      <c r="A98" s="7" t="s">
        <v>126</v>
      </c>
      <c r="B98" s="23">
        <f>B99+B108+B138+B148+B157+B139</f>
        <v>452094.31000000006</v>
      </c>
      <c r="C98" s="23">
        <f>C100+C104+C105+C109+C114+C121+C131+C132+C139+C142+C144+C149+C155+C158+C138</f>
        <v>1008624</v>
      </c>
      <c r="D98" s="23">
        <v>496712.84</v>
      </c>
      <c r="E98" s="23">
        <f>D98/B98*100</f>
        <v>109.86929696151229</v>
      </c>
      <c r="F98" s="23">
        <f>D98/C98*100</f>
        <v>49.246581481305221</v>
      </c>
    </row>
    <row r="99" spans="1:6" x14ac:dyDescent="0.25">
      <c r="A99" s="7" t="s">
        <v>54</v>
      </c>
      <c r="B99" s="25">
        <f>B100+B104+B105</f>
        <v>384634.67</v>
      </c>
      <c r="C99" s="25">
        <f>C100+C104+C105</f>
        <v>812726</v>
      </c>
      <c r="D99" s="25">
        <f>D100+D104+D105</f>
        <v>406379.25</v>
      </c>
      <c r="E99" s="25">
        <f t="shared" ref="E99:E149" si="10">D99/B99*100</f>
        <v>105.65330733186377</v>
      </c>
      <c r="F99" s="25">
        <f>D99/C99*100</f>
        <v>50.001999443846998</v>
      </c>
    </row>
    <row r="100" spans="1:6" x14ac:dyDescent="0.25">
      <c r="A100" s="7" t="s">
        <v>55</v>
      </c>
      <c r="B100" s="25">
        <f t="shared" ref="B100:D100" si="11">B101+B102+B103</f>
        <v>320515.90999999997</v>
      </c>
      <c r="C100" s="25">
        <f>C101+C102+C103</f>
        <v>656767</v>
      </c>
      <c r="D100" s="25">
        <f t="shared" si="11"/>
        <v>338170.02</v>
      </c>
      <c r="E100" s="25">
        <f t="shared" si="10"/>
        <v>105.50802922700468</v>
      </c>
      <c r="F100" s="25">
        <f t="shared" ref="F100:F156" si="12">D100/C100*100</f>
        <v>51.490105318933509</v>
      </c>
    </row>
    <row r="101" spans="1:6" x14ac:dyDescent="0.25">
      <c r="A101" s="2" t="s">
        <v>56</v>
      </c>
      <c r="B101" s="25">
        <v>307371.96999999997</v>
      </c>
      <c r="C101" s="25">
        <v>637257</v>
      </c>
      <c r="D101" s="25">
        <v>320598.83</v>
      </c>
      <c r="E101" s="25">
        <f t="shared" si="10"/>
        <v>104.30320956071566</v>
      </c>
      <c r="F101" s="25">
        <f t="shared" si="12"/>
        <v>50.309189228207771</v>
      </c>
    </row>
    <row r="102" spans="1:6" x14ac:dyDescent="0.25">
      <c r="A102" s="2" t="s">
        <v>57</v>
      </c>
      <c r="B102" s="25">
        <v>7714.64</v>
      </c>
      <c r="C102" s="25">
        <v>10618</v>
      </c>
      <c r="D102" s="25">
        <v>10591.91</v>
      </c>
      <c r="E102" s="25">
        <f t="shared" si="10"/>
        <v>137.29623158047553</v>
      </c>
      <c r="F102" s="25">
        <f t="shared" si="12"/>
        <v>99.754285176116028</v>
      </c>
    </row>
    <row r="103" spans="1:6" x14ac:dyDescent="0.25">
      <c r="A103" s="2" t="s">
        <v>58</v>
      </c>
      <c r="B103" s="25">
        <v>5429.3</v>
      </c>
      <c r="C103" s="25">
        <v>8892</v>
      </c>
      <c r="D103" s="25">
        <v>6979.28</v>
      </c>
      <c r="E103" s="25">
        <f t="shared" si="10"/>
        <v>128.54843165785644</v>
      </c>
      <c r="F103" s="25">
        <f t="shared" si="12"/>
        <v>78.489428699955013</v>
      </c>
    </row>
    <row r="104" spans="1:6" x14ac:dyDescent="0.25">
      <c r="A104" s="7" t="s">
        <v>59</v>
      </c>
      <c r="B104" s="25">
        <v>11287.4</v>
      </c>
      <c r="C104" s="25">
        <v>35708</v>
      </c>
      <c r="D104" s="25">
        <v>12490.54</v>
      </c>
      <c r="E104" s="25">
        <f t="shared" si="10"/>
        <v>110.6591420521998</v>
      </c>
      <c r="F104" s="25">
        <f t="shared" si="12"/>
        <v>34.979668421642209</v>
      </c>
    </row>
    <row r="105" spans="1:6" x14ac:dyDescent="0.25">
      <c r="A105" s="7" t="s">
        <v>60</v>
      </c>
      <c r="B105" s="25">
        <v>52831.360000000001</v>
      </c>
      <c r="C105" s="25">
        <v>120251</v>
      </c>
      <c r="D105" s="25">
        <f t="shared" ref="D105" si="13">D106+D107</f>
        <v>55718.69</v>
      </c>
      <c r="E105" s="25">
        <f t="shared" si="10"/>
        <v>105.46518204339242</v>
      </c>
      <c r="F105" s="25">
        <f t="shared" si="12"/>
        <v>46.335323614772442</v>
      </c>
    </row>
    <row r="106" spans="1:6" x14ac:dyDescent="0.25">
      <c r="A106" s="2" t="s">
        <v>61</v>
      </c>
      <c r="B106" s="25">
        <v>52831.360000000001</v>
      </c>
      <c r="C106" s="25">
        <v>120251</v>
      </c>
      <c r="D106" s="25">
        <v>55718.69</v>
      </c>
      <c r="E106" s="25">
        <f t="shared" si="10"/>
        <v>105.46518204339242</v>
      </c>
      <c r="F106" s="25">
        <f t="shared" si="12"/>
        <v>46.335323614772442</v>
      </c>
    </row>
    <row r="107" spans="1:6" ht="30" x14ac:dyDescent="0.25">
      <c r="A107" s="3" t="s">
        <v>62</v>
      </c>
      <c r="B107" s="25">
        <v>0</v>
      </c>
      <c r="C107" s="25">
        <v>0</v>
      </c>
      <c r="D107" s="25">
        <v>0</v>
      </c>
      <c r="E107" s="25"/>
      <c r="F107" s="25">
        <v>0</v>
      </c>
    </row>
    <row r="108" spans="1:6" x14ac:dyDescent="0.25">
      <c r="A108" s="7" t="s">
        <v>63</v>
      </c>
      <c r="B108" s="25">
        <f>B109+B114+B121+B132</f>
        <v>66966.100000000006</v>
      </c>
      <c r="C108" s="25">
        <f>C109+C114+C121+C132</f>
        <v>149645</v>
      </c>
      <c r="D108" s="25">
        <f>D109+D114+D121+D132</f>
        <v>88187.849999999991</v>
      </c>
      <c r="E108" s="25">
        <f t="shared" si="10"/>
        <v>131.69028807112849</v>
      </c>
      <c r="F108" s="25">
        <f t="shared" si="12"/>
        <v>58.931370911156399</v>
      </c>
    </row>
    <row r="109" spans="1:6" x14ac:dyDescent="0.25">
      <c r="A109" s="7" t="s">
        <v>64</v>
      </c>
      <c r="B109" s="25">
        <f t="shared" ref="B109:D109" si="14">B110+B111+B112+B113</f>
        <v>27090.36</v>
      </c>
      <c r="C109" s="25">
        <f>C110+C111+C112+C113</f>
        <v>55132</v>
      </c>
      <c r="D109" s="25">
        <f t="shared" si="14"/>
        <v>29965.95</v>
      </c>
      <c r="E109" s="25">
        <f t="shared" si="10"/>
        <v>110.61480910552683</v>
      </c>
      <c r="F109" s="25">
        <f t="shared" si="12"/>
        <v>54.353098019299139</v>
      </c>
    </row>
    <row r="110" spans="1:6" x14ac:dyDescent="0.25">
      <c r="A110" s="2" t="s">
        <v>65</v>
      </c>
      <c r="B110" s="25">
        <v>1618.16</v>
      </c>
      <c r="C110" s="25">
        <v>3174</v>
      </c>
      <c r="D110" s="25">
        <v>1262.02</v>
      </c>
      <c r="E110" s="25">
        <f t="shared" si="10"/>
        <v>77.991051564740204</v>
      </c>
      <c r="F110" s="25">
        <f t="shared" si="12"/>
        <v>39.761184625078769</v>
      </c>
    </row>
    <row r="111" spans="1:6" x14ac:dyDescent="0.25">
      <c r="A111" s="2" t="s">
        <v>66</v>
      </c>
      <c r="B111" s="25">
        <v>24794.91</v>
      </c>
      <c r="C111" s="25">
        <v>50619</v>
      </c>
      <c r="D111" s="25">
        <v>27795.93</v>
      </c>
      <c r="E111" s="25">
        <f t="shared" si="10"/>
        <v>112.10337121610847</v>
      </c>
      <c r="F111" s="25">
        <f t="shared" si="12"/>
        <v>54.912048835417529</v>
      </c>
    </row>
    <row r="112" spans="1:6" x14ac:dyDescent="0.25">
      <c r="A112" s="2" t="s">
        <v>67</v>
      </c>
      <c r="B112" s="25">
        <v>159.27000000000001</v>
      </c>
      <c r="C112" s="25">
        <v>358</v>
      </c>
      <c r="D112" s="25">
        <v>292</v>
      </c>
      <c r="E112" s="25">
        <v>183.3</v>
      </c>
      <c r="F112" s="25">
        <f t="shared" si="12"/>
        <v>81.564245810055866</v>
      </c>
    </row>
    <row r="113" spans="1:6" x14ac:dyDescent="0.25">
      <c r="A113" s="2" t="s">
        <v>68</v>
      </c>
      <c r="B113" s="25">
        <v>518.02</v>
      </c>
      <c r="C113" s="25">
        <v>981</v>
      </c>
      <c r="D113" s="25">
        <v>616</v>
      </c>
      <c r="E113" s="25">
        <f t="shared" si="10"/>
        <v>118.91432763213776</v>
      </c>
      <c r="F113" s="25">
        <f t="shared" si="12"/>
        <v>62.793068297655452</v>
      </c>
    </row>
    <row r="114" spans="1:6" x14ac:dyDescent="0.25">
      <c r="A114" s="7" t="s">
        <v>69</v>
      </c>
      <c r="B114" s="25">
        <f>B115+B116+B117+B118+B119+B120</f>
        <v>24710.300000000003</v>
      </c>
      <c r="C114" s="25">
        <f>C115+C116+C117+C118+C119+C120</f>
        <v>57094</v>
      </c>
      <c r="D114" s="25">
        <f>D115+D116+D117+D118+D119+D120</f>
        <v>42737.14</v>
      </c>
      <c r="E114" s="25">
        <f t="shared" si="10"/>
        <v>172.95273630834103</v>
      </c>
      <c r="F114" s="25">
        <f t="shared" si="12"/>
        <v>74.85399516586682</v>
      </c>
    </row>
    <row r="115" spans="1:6" x14ac:dyDescent="0.25">
      <c r="A115" s="2" t="s">
        <v>70</v>
      </c>
      <c r="B115" s="25">
        <v>2578.4299999999998</v>
      </c>
      <c r="C115" s="25">
        <v>5060</v>
      </c>
      <c r="D115" s="25">
        <v>2405.4299999999998</v>
      </c>
      <c r="E115" s="25">
        <f t="shared" si="10"/>
        <v>93.290490724976053</v>
      </c>
      <c r="F115" s="25">
        <f>D115/C115*100</f>
        <v>47.538142292490114</v>
      </c>
    </row>
    <row r="116" spans="1:6" x14ac:dyDescent="0.25">
      <c r="A116" s="2" t="s">
        <v>71</v>
      </c>
      <c r="B116" s="25">
        <v>12539.64</v>
      </c>
      <c r="C116" s="25">
        <v>19446</v>
      </c>
      <c r="D116" s="25">
        <v>25834.98</v>
      </c>
      <c r="E116" s="25">
        <f t="shared" si="10"/>
        <v>206.02648879872149</v>
      </c>
      <c r="F116" s="25">
        <f t="shared" si="12"/>
        <v>132.85498302992903</v>
      </c>
    </row>
    <row r="117" spans="1:6" x14ac:dyDescent="0.25">
      <c r="A117" s="2" t="s">
        <v>72</v>
      </c>
      <c r="B117" s="25">
        <v>8574.27</v>
      </c>
      <c r="C117" s="25">
        <v>28817</v>
      </c>
      <c r="D117" s="25">
        <v>12516.04</v>
      </c>
      <c r="E117" s="25">
        <f t="shared" si="10"/>
        <v>145.97207692316664</v>
      </c>
      <c r="F117" s="25">
        <f t="shared" si="12"/>
        <v>43.432834785022735</v>
      </c>
    </row>
    <row r="118" spans="1:6" x14ac:dyDescent="0.25">
      <c r="A118" s="2" t="s">
        <v>73</v>
      </c>
      <c r="B118" s="25">
        <v>891</v>
      </c>
      <c r="C118" s="25">
        <v>1593</v>
      </c>
      <c r="D118" s="25">
        <v>1224.76</v>
      </c>
      <c r="E118" s="25">
        <f t="shared" si="10"/>
        <v>137.45903479236813</v>
      </c>
      <c r="F118" s="25">
        <f t="shared" si="12"/>
        <v>76.883866917765218</v>
      </c>
    </row>
    <row r="119" spans="1:6" x14ac:dyDescent="0.25">
      <c r="A119" s="2" t="s">
        <v>74</v>
      </c>
      <c r="B119" s="25">
        <v>112.49</v>
      </c>
      <c r="C119" s="25">
        <v>2002</v>
      </c>
      <c r="D119" s="25">
        <v>755.93</v>
      </c>
      <c r="E119" s="25">
        <f t="shared" si="10"/>
        <v>671.99751088985681</v>
      </c>
      <c r="F119" s="25">
        <f t="shared" si="12"/>
        <v>37.75874125874126</v>
      </c>
    </row>
    <row r="120" spans="1:6" x14ac:dyDescent="0.25">
      <c r="A120" s="2" t="s">
        <v>75</v>
      </c>
      <c r="B120" s="25">
        <v>14.47</v>
      </c>
      <c r="C120" s="25">
        <v>176</v>
      </c>
      <c r="D120" s="25">
        <v>0</v>
      </c>
      <c r="E120" s="25">
        <v>0</v>
      </c>
      <c r="F120" s="25">
        <f t="shared" si="12"/>
        <v>0</v>
      </c>
    </row>
    <row r="121" spans="1:6" x14ac:dyDescent="0.25">
      <c r="A121" s="7" t="s">
        <v>76</v>
      </c>
      <c r="B121" s="25">
        <f>B122+B123+B124+B125+B127+B128+B129+B130+B126</f>
        <v>11858.079999999998</v>
      </c>
      <c r="C121" s="25">
        <f>C122+C123+C124+C125+C126+C127+C128+C129+C130</f>
        <v>28159</v>
      </c>
      <c r="D121" s="25">
        <f>D122+D123+D124+D125+D127+D128+D129+D130+D126</f>
        <v>13147.170000000002</v>
      </c>
      <c r="E121" s="25">
        <f t="shared" si="10"/>
        <v>110.87098417281722</v>
      </c>
      <c r="F121" s="25">
        <f t="shared" si="12"/>
        <v>46.689051457793255</v>
      </c>
    </row>
    <row r="122" spans="1:6" x14ac:dyDescent="0.25">
      <c r="A122" s="2" t="s">
        <v>77</v>
      </c>
      <c r="B122" s="25">
        <v>1793.37</v>
      </c>
      <c r="C122" s="25">
        <v>3539</v>
      </c>
      <c r="D122" s="25">
        <v>1418.17</v>
      </c>
      <c r="E122" s="25">
        <f t="shared" si="10"/>
        <v>79.078494677618124</v>
      </c>
      <c r="F122" s="25">
        <f t="shared" si="12"/>
        <v>40.072619384006785</v>
      </c>
    </row>
    <row r="123" spans="1:6" x14ac:dyDescent="0.25">
      <c r="A123" s="2" t="s">
        <v>78</v>
      </c>
      <c r="B123" s="25">
        <v>2889.02</v>
      </c>
      <c r="C123" s="25">
        <v>9954</v>
      </c>
      <c r="D123" s="25">
        <v>6365.02</v>
      </c>
      <c r="E123" s="25">
        <f t="shared" si="10"/>
        <v>220.31761635433469</v>
      </c>
      <c r="F123" s="25">
        <f t="shared" si="12"/>
        <v>63.944343982318671</v>
      </c>
    </row>
    <row r="124" spans="1:6" x14ac:dyDescent="0.25">
      <c r="A124" s="2" t="s">
        <v>79</v>
      </c>
      <c r="B124" s="25">
        <v>63.71</v>
      </c>
      <c r="C124" s="25">
        <v>95</v>
      </c>
      <c r="D124" s="25">
        <v>63.72</v>
      </c>
      <c r="E124" s="25">
        <f t="shared" si="10"/>
        <v>100.01569612305761</v>
      </c>
      <c r="F124" s="25">
        <f>D124/C124*100</f>
        <v>67.073684210526324</v>
      </c>
    </row>
    <row r="125" spans="1:6" x14ac:dyDescent="0.25">
      <c r="A125" s="2" t="s">
        <v>80</v>
      </c>
      <c r="B125" s="25">
        <v>2113.46</v>
      </c>
      <c r="C125" s="25">
        <v>4921</v>
      </c>
      <c r="D125" s="25">
        <v>2161.0100000000002</v>
      </c>
      <c r="E125" s="25">
        <f t="shared" si="10"/>
        <v>102.24986515003833</v>
      </c>
      <c r="F125" s="25">
        <f t="shared" si="12"/>
        <v>43.914041861410283</v>
      </c>
    </row>
    <row r="126" spans="1:6" x14ac:dyDescent="0.25">
      <c r="A126" s="2" t="s">
        <v>81</v>
      </c>
      <c r="B126" s="25">
        <v>0</v>
      </c>
      <c r="C126" s="25">
        <v>1183</v>
      </c>
      <c r="D126" s="25">
        <v>1601.3</v>
      </c>
      <c r="E126" s="25">
        <v>0</v>
      </c>
      <c r="F126" s="25">
        <f t="shared" si="12"/>
        <v>135.35925612848689</v>
      </c>
    </row>
    <row r="127" spans="1:6" x14ac:dyDescent="0.25">
      <c r="A127" s="2" t="s">
        <v>82</v>
      </c>
      <c r="B127" s="25">
        <v>1434.07</v>
      </c>
      <c r="C127" s="25">
        <v>1887</v>
      </c>
      <c r="D127" s="25">
        <v>555.04</v>
      </c>
      <c r="E127" s="25">
        <f t="shared" si="10"/>
        <v>38.703828962324017</v>
      </c>
      <c r="F127" s="25">
        <f t="shared" si="12"/>
        <v>29.413884472708002</v>
      </c>
    </row>
    <row r="128" spans="1:6" x14ac:dyDescent="0.25">
      <c r="A128" s="2" t="s">
        <v>83</v>
      </c>
      <c r="B128" s="25">
        <v>1459.14</v>
      </c>
      <c r="C128" s="25">
        <v>3110</v>
      </c>
      <c r="D128" s="25">
        <v>47.18</v>
      </c>
      <c r="E128" s="25">
        <f t="shared" si="10"/>
        <v>3.2334114615458418</v>
      </c>
      <c r="F128" s="25">
        <f t="shared" si="12"/>
        <v>1.5170418006430868</v>
      </c>
    </row>
    <row r="129" spans="1:6" x14ac:dyDescent="0.25">
      <c r="A129" s="2" t="s">
        <v>84</v>
      </c>
      <c r="B129" s="25">
        <v>885.92</v>
      </c>
      <c r="C129" s="25">
        <v>1779</v>
      </c>
      <c r="D129" s="25">
        <v>935.73</v>
      </c>
      <c r="E129" s="25">
        <f t="shared" si="10"/>
        <v>105.62240382878815</v>
      </c>
      <c r="F129" s="25">
        <f t="shared" si="12"/>
        <v>52.598650927487355</v>
      </c>
    </row>
    <row r="130" spans="1:6" x14ac:dyDescent="0.25">
      <c r="A130" s="2" t="s">
        <v>128</v>
      </c>
      <c r="B130" s="25">
        <v>1219.3900000000001</v>
      </c>
      <c r="C130" s="25">
        <v>1691</v>
      </c>
      <c r="D130" s="25">
        <v>0</v>
      </c>
      <c r="E130" s="25">
        <f t="shared" si="10"/>
        <v>0</v>
      </c>
      <c r="F130" s="25">
        <f t="shared" si="12"/>
        <v>0</v>
      </c>
    </row>
    <row r="131" spans="1:6" x14ac:dyDescent="0.25">
      <c r="A131" s="7" t="s">
        <v>129</v>
      </c>
      <c r="B131" s="25">
        <v>0</v>
      </c>
      <c r="C131" s="25">
        <v>0</v>
      </c>
      <c r="D131" s="25">
        <v>0</v>
      </c>
      <c r="E131" s="24">
        <v>0</v>
      </c>
      <c r="F131" s="25"/>
    </row>
    <row r="132" spans="1:6" x14ac:dyDescent="0.25">
      <c r="A132" s="7" t="s">
        <v>85</v>
      </c>
      <c r="B132" s="25">
        <f t="shared" ref="B132:D132" si="15">B133+B134+B135+B136+B137</f>
        <v>3307.3599999999997</v>
      </c>
      <c r="C132" s="25">
        <f>C133+C134+C135+C136+C137</f>
        <v>9260</v>
      </c>
      <c r="D132" s="25">
        <f t="shared" si="15"/>
        <v>2337.59</v>
      </c>
      <c r="E132" s="25">
        <f t="shared" si="10"/>
        <v>70.678426297711781</v>
      </c>
      <c r="F132" s="25">
        <f t="shared" si="12"/>
        <v>25.243952483801298</v>
      </c>
    </row>
    <row r="133" spans="1:6" x14ac:dyDescent="0.25">
      <c r="A133" s="24" t="s">
        <v>123</v>
      </c>
      <c r="B133" s="25">
        <v>273.8</v>
      </c>
      <c r="C133" s="25">
        <v>1129</v>
      </c>
      <c r="D133" s="25">
        <v>282.60000000000002</v>
      </c>
      <c r="E133" s="25">
        <v>103.2</v>
      </c>
      <c r="F133" s="25">
        <f>D133/C133*100</f>
        <v>25.031000885739594</v>
      </c>
    </row>
    <row r="134" spans="1:6" x14ac:dyDescent="0.25">
      <c r="A134" s="2" t="s">
        <v>86</v>
      </c>
      <c r="B134" s="25">
        <v>0</v>
      </c>
      <c r="C134" s="25">
        <v>72</v>
      </c>
      <c r="D134" s="25">
        <v>0</v>
      </c>
      <c r="E134" s="25">
        <v>0</v>
      </c>
      <c r="F134" s="25">
        <v>0</v>
      </c>
    </row>
    <row r="135" spans="1:6" x14ac:dyDescent="0.25">
      <c r="A135" s="2" t="s">
        <v>87</v>
      </c>
      <c r="B135" s="25">
        <v>106.18</v>
      </c>
      <c r="C135" s="25">
        <v>93</v>
      </c>
      <c r="D135" s="25">
        <v>108.09</v>
      </c>
      <c r="E135" s="25">
        <f t="shared" si="10"/>
        <v>101.79883217178376</v>
      </c>
      <c r="F135" s="25">
        <f t="shared" si="12"/>
        <v>116.22580645161291</v>
      </c>
    </row>
    <row r="136" spans="1:6" x14ac:dyDescent="0.25">
      <c r="A136" s="2" t="s">
        <v>88</v>
      </c>
      <c r="B136" s="25">
        <v>1934.43</v>
      </c>
      <c r="C136" s="25">
        <v>3265</v>
      </c>
      <c r="D136" s="25">
        <v>824.43</v>
      </c>
      <c r="E136" s="25">
        <f t="shared" si="10"/>
        <v>42.618755912594402</v>
      </c>
      <c r="F136" s="25">
        <f t="shared" si="12"/>
        <v>25.250535987748851</v>
      </c>
    </row>
    <row r="137" spans="1:6" x14ac:dyDescent="0.25">
      <c r="A137" s="2" t="s">
        <v>89</v>
      </c>
      <c r="B137" s="25">
        <v>992.95</v>
      </c>
      <c r="C137" s="25">
        <v>4701</v>
      </c>
      <c r="D137" s="25">
        <v>1122.47</v>
      </c>
      <c r="E137" s="25">
        <f t="shared" si="10"/>
        <v>113.04395991741781</v>
      </c>
      <c r="F137" s="25">
        <f t="shared" si="12"/>
        <v>23.877260157413318</v>
      </c>
    </row>
    <row r="138" spans="1:6" x14ac:dyDescent="0.25">
      <c r="A138" s="7"/>
      <c r="B138" s="25">
        <v>0</v>
      </c>
      <c r="C138" s="25"/>
      <c r="D138" s="25">
        <v>0</v>
      </c>
      <c r="E138" s="25"/>
      <c r="F138" s="25"/>
    </row>
    <row r="139" spans="1:6" x14ac:dyDescent="0.25">
      <c r="A139" s="7" t="s">
        <v>90</v>
      </c>
      <c r="B139" s="25">
        <f t="shared" ref="B139:D139" si="16">B140+B141</f>
        <v>430.2</v>
      </c>
      <c r="C139" s="25">
        <f>C140+C141</f>
        <v>156</v>
      </c>
      <c r="D139" s="25">
        <f t="shared" si="16"/>
        <v>8.3000000000000007</v>
      </c>
      <c r="E139" s="25">
        <f t="shared" si="10"/>
        <v>1.9293351929335196</v>
      </c>
      <c r="F139" s="25">
        <f t="shared" si="12"/>
        <v>5.3205128205128212</v>
      </c>
    </row>
    <row r="140" spans="1:6" x14ac:dyDescent="0.25">
      <c r="A140" s="2" t="s">
        <v>91</v>
      </c>
      <c r="B140" s="25">
        <v>8.3000000000000007</v>
      </c>
      <c r="C140" s="25">
        <v>13</v>
      </c>
      <c r="D140" s="25">
        <v>8.3000000000000007</v>
      </c>
      <c r="E140" s="25">
        <f t="shared" si="10"/>
        <v>100</v>
      </c>
      <c r="F140" s="25">
        <f t="shared" si="12"/>
        <v>63.846153846153854</v>
      </c>
    </row>
    <row r="141" spans="1:6" x14ac:dyDescent="0.25">
      <c r="A141" s="2" t="s">
        <v>124</v>
      </c>
      <c r="B141" s="25">
        <v>421.9</v>
      </c>
      <c r="C141" s="25">
        <v>143</v>
      </c>
      <c r="D141" s="25">
        <v>0</v>
      </c>
      <c r="E141" s="25">
        <f>D141/B141*100</f>
        <v>0</v>
      </c>
      <c r="F141" s="25">
        <f>D141/C141*100</f>
        <v>0</v>
      </c>
    </row>
    <row r="142" spans="1:6" x14ac:dyDescent="0.25">
      <c r="A142" s="7" t="s">
        <v>135</v>
      </c>
      <c r="B142" s="25">
        <v>0</v>
      </c>
      <c r="C142" s="25">
        <v>266</v>
      </c>
      <c r="D142" s="25">
        <v>100</v>
      </c>
      <c r="E142" s="25"/>
      <c r="F142" s="25">
        <v>37.590000000000003</v>
      </c>
    </row>
    <row r="143" spans="1:6" x14ac:dyDescent="0.25">
      <c r="A143" s="2" t="s">
        <v>136</v>
      </c>
      <c r="B143" s="25">
        <v>0</v>
      </c>
      <c r="C143" s="25">
        <v>266</v>
      </c>
      <c r="D143" s="25">
        <v>100</v>
      </c>
      <c r="E143" s="25"/>
      <c r="F143" s="25">
        <v>37.590000000000003</v>
      </c>
    </row>
    <row r="144" spans="1:6" x14ac:dyDescent="0.25">
      <c r="A144" s="7" t="s">
        <v>133</v>
      </c>
      <c r="B144" s="25">
        <v>0</v>
      </c>
      <c r="C144" s="25">
        <v>23890</v>
      </c>
      <c r="D144" s="25">
        <v>87.29</v>
      </c>
      <c r="E144" s="25"/>
      <c r="F144" s="25">
        <v>0.37</v>
      </c>
    </row>
    <row r="145" spans="1:6" x14ac:dyDescent="0.25">
      <c r="A145" s="7" t="s">
        <v>153</v>
      </c>
      <c r="B145" s="25">
        <v>0</v>
      </c>
      <c r="C145" s="25">
        <v>0</v>
      </c>
      <c r="D145" s="25">
        <v>384</v>
      </c>
      <c r="E145" s="25"/>
      <c r="F145" s="25"/>
    </row>
    <row r="146" spans="1:6" x14ac:dyDescent="0.25">
      <c r="A146" s="7" t="s">
        <v>154</v>
      </c>
      <c r="B146" s="25">
        <v>0</v>
      </c>
      <c r="C146" s="25">
        <v>0</v>
      </c>
      <c r="D146" s="25">
        <v>384</v>
      </c>
      <c r="E146" s="25"/>
      <c r="F146" s="25"/>
    </row>
    <row r="147" spans="1:6" x14ac:dyDescent="0.25">
      <c r="A147" s="7" t="s">
        <v>92</v>
      </c>
      <c r="B147" s="25">
        <f>B149+B155+B157</f>
        <v>63.34</v>
      </c>
      <c r="C147" s="25">
        <f>C148+C157</f>
        <v>21941</v>
      </c>
      <c r="D147" s="25">
        <f>D149+D155+D157</f>
        <v>1566.15</v>
      </c>
      <c r="E147" s="25">
        <f t="shared" si="10"/>
        <v>2472.6081465108937</v>
      </c>
      <c r="F147" s="25">
        <f t="shared" si="12"/>
        <v>7.1380064719019201</v>
      </c>
    </row>
    <row r="148" spans="1:6" x14ac:dyDescent="0.25">
      <c r="A148" s="7" t="s">
        <v>93</v>
      </c>
      <c r="B148" s="25">
        <f t="shared" ref="B148:D148" si="17">B149+B155</f>
        <v>63.34</v>
      </c>
      <c r="C148" s="25">
        <f>C149+C155</f>
        <v>21941</v>
      </c>
      <c r="D148" s="25">
        <f t="shared" si="17"/>
        <v>1566.15</v>
      </c>
      <c r="E148" s="25">
        <f t="shared" si="10"/>
        <v>2472.6081465108937</v>
      </c>
      <c r="F148" s="25">
        <f t="shared" si="12"/>
        <v>7.1380064719019201</v>
      </c>
    </row>
    <row r="149" spans="1:6" x14ac:dyDescent="0.25">
      <c r="A149" s="7" t="s">
        <v>94</v>
      </c>
      <c r="B149" s="25">
        <f t="shared" ref="B149:D149" si="18">B150+B152+B153+B154+B151</f>
        <v>0</v>
      </c>
      <c r="C149" s="25">
        <f>C150+C151+C152+C153+C154</f>
        <v>7844</v>
      </c>
      <c r="D149" s="25">
        <f t="shared" si="18"/>
        <v>1566.15</v>
      </c>
      <c r="E149" s="25"/>
      <c r="F149" s="25">
        <f t="shared" si="12"/>
        <v>19.966216216216218</v>
      </c>
    </row>
    <row r="150" spans="1:6" x14ac:dyDescent="0.25">
      <c r="A150" s="2" t="s">
        <v>95</v>
      </c>
      <c r="B150" s="25">
        <v>0</v>
      </c>
      <c r="C150" s="25">
        <v>5382</v>
      </c>
      <c r="D150" s="25">
        <v>0</v>
      </c>
      <c r="E150" s="25">
        <v>0</v>
      </c>
      <c r="F150" s="25">
        <f t="shared" si="12"/>
        <v>0</v>
      </c>
    </row>
    <row r="151" spans="1:6" x14ac:dyDescent="0.25">
      <c r="A151" s="2" t="s">
        <v>127</v>
      </c>
      <c r="B151" s="25">
        <v>0</v>
      </c>
      <c r="C151" s="25"/>
      <c r="D151" s="25">
        <v>0</v>
      </c>
      <c r="E151" s="24"/>
      <c r="F151" s="25"/>
    </row>
    <row r="152" spans="1:6" x14ac:dyDescent="0.25">
      <c r="A152" s="2" t="s">
        <v>125</v>
      </c>
      <c r="B152" s="25">
        <v>0</v>
      </c>
      <c r="C152" s="25">
        <v>0</v>
      </c>
      <c r="D152" s="25">
        <v>0</v>
      </c>
      <c r="E152" s="24"/>
      <c r="F152" s="25">
        <v>0</v>
      </c>
    </row>
    <row r="153" spans="1:6" x14ac:dyDescent="0.25">
      <c r="A153" s="2" t="s">
        <v>96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</row>
    <row r="154" spans="1:6" x14ac:dyDescent="0.25">
      <c r="A154" s="2" t="s">
        <v>97</v>
      </c>
      <c r="B154" s="25">
        <v>0</v>
      </c>
      <c r="C154" s="25">
        <v>2462</v>
      </c>
      <c r="D154" s="25">
        <v>1566.15</v>
      </c>
      <c r="E154" s="25">
        <v>0</v>
      </c>
      <c r="F154" s="25">
        <f t="shared" si="12"/>
        <v>63.612916328188476</v>
      </c>
    </row>
    <row r="155" spans="1:6" x14ac:dyDescent="0.25">
      <c r="A155" s="7" t="s">
        <v>98</v>
      </c>
      <c r="B155" s="25">
        <f t="shared" ref="B155:D155" si="19">B156</f>
        <v>63.34</v>
      </c>
      <c r="C155" s="25">
        <f>C156</f>
        <v>14097</v>
      </c>
      <c r="D155" s="25">
        <f t="shared" si="19"/>
        <v>0</v>
      </c>
      <c r="E155" s="25">
        <v>0</v>
      </c>
      <c r="F155" s="25">
        <f t="shared" si="12"/>
        <v>0</v>
      </c>
    </row>
    <row r="156" spans="1:6" x14ac:dyDescent="0.25">
      <c r="A156" s="2" t="s">
        <v>99</v>
      </c>
      <c r="B156" s="25">
        <v>63.34</v>
      </c>
      <c r="C156" s="25">
        <v>14097</v>
      </c>
      <c r="D156" s="25"/>
      <c r="E156" s="25">
        <v>0</v>
      </c>
      <c r="F156" s="25">
        <f t="shared" si="12"/>
        <v>0</v>
      </c>
    </row>
    <row r="157" spans="1:6" x14ac:dyDescent="0.25">
      <c r="A157" s="7" t="s">
        <v>100</v>
      </c>
      <c r="B157" s="25">
        <f t="shared" ref="B157:D158" si="20">B158</f>
        <v>0</v>
      </c>
      <c r="C157" s="25">
        <f t="shared" si="20"/>
        <v>0</v>
      </c>
      <c r="D157" s="25">
        <f t="shared" si="20"/>
        <v>0</v>
      </c>
      <c r="E157" s="24">
        <v>0</v>
      </c>
      <c r="F157" s="25">
        <v>0</v>
      </c>
    </row>
    <row r="158" spans="1:6" x14ac:dyDescent="0.25">
      <c r="A158" s="7" t="s">
        <v>101</v>
      </c>
      <c r="B158" s="25">
        <f t="shared" si="20"/>
        <v>0</v>
      </c>
      <c r="C158" s="25">
        <f t="shared" si="20"/>
        <v>0</v>
      </c>
      <c r="D158" s="25">
        <f t="shared" si="20"/>
        <v>0</v>
      </c>
      <c r="E158" s="24">
        <v>0</v>
      </c>
      <c r="F158" s="25"/>
    </row>
    <row r="159" spans="1:6" x14ac:dyDescent="0.25">
      <c r="A159" s="2" t="s">
        <v>102</v>
      </c>
      <c r="B159" s="25"/>
      <c r="C159" s="25"/>
      <c r="D159" s="25">
        <v>0</v>
      </c>
      <c r="E159" s="24">
        <v>0</v>
      </c>
      <c r="F159" s="25"/>
    </row>
    <row r="160" spans="1:6" x14ac:dyDescent="0.25">
      <c r="A160" s="16"/>
      <c r="B160" s="16"/>
      <c r="C160" s="16"/>
      <c r="D160" s="16"/>
      <c r="E160" s="16"/>
      <c r="F160" s="16"/>
    </row>
    <row r="161" spans="1:6" x14ac:dyDescent="0.25">
      <c r="A161" s="16"/>
      <c r="B161" s="16"/>
      <c r="C161" s="16"/>
      <c r="D161" s="16"/>
      <c r="E161" s="16"/>
      <c r="F161" s="16"/>
    </row>
    <row r="162" spans="1:6" ht="15.75" x14ac:dyDescent="0.25">
      <c r="A162" s="17" t="s">
        <v>103</v>
      </c>
      <c r="B162" s="16"/>
      <c r="C162" s="16"/>
      <c r="D162" s="16"/>
      <c r="E162" s="16"/>
      <c r="F162" s="16"/>
    </row>
    <row r="163" spans="1:6" x14ac:dyDescent="0.25">
      <c r="A163" s="16"/>
      <c r="B163" s="16"/>
      <c r="C163" s="16"/>
      <c r="D163" s="16"/>
      <c r="E163" s="16"/>
      <c r="F163" s="16"/>
    </row>
    <row r="165" spans="1:6" ht="15.75" x14ac:dyDescent="0.25">
      <c r="A165" s="32" t="s">
        <v>24</v>
      </c>
      <c r="B165" s="32"/>
      <c r="C165" s="32"/>
      <c r="D165" s="32"/>
      <c r="E165" s="32"/>
      <c r="F165" s="32"/>
    </row>
    <row r="166" spans="1:6" ht="30" x14ac:dyDescent="0.25">
      <c r="A166" s="9" t="s">
        <v>104</v>
      </c>
      <c r="B166" s="10" t="s">
        <v>150</v>
      </c>
      <c r="C166" s="10" t="s">
        <v>148</v>
      </c>
      <c r="D166" s="10" t="s">
        <v>151</v>
      </c>
      <c r="E166" s="10" t="s">
        <v>1</v>
      </c>
      <c r="F166" s="10" t="s">
        <v>2</v>
      </c>
    </row>
    <row r="167" spans="1:6" s="18" customFormat="1" x14ac:dyDescent="0.25">
      <c r="A167" s="19">
        <v>1</v>
      </c>
      <c r="B167" s="19">
        <v>2</v>
      </c>
      <c r="C167" s="19">
        <v>3</v>
      </c>
      <c r="D167" s="19">
        <v>4</v>
      </c>
      <c r="E167" s="19">
        <v>5</v>
      </c>
      <c r="F167" s="19">
        <v>6</v>
      </c>
    </row>
    <row r="168" spans="1:6" x14ac:dyDescent="0.25">
      <c r="A168" s="2" t="s">
        <v>106</v>
      </c>
      <c r="B168" s="23">
        <f>B169+B170</f>
        <v>24809.759999999998</v>
      </c>
      <c r="C168" s="23">
        <f>C169+C170</f>
        <v>64998</v>
      </c>
      <c r="D168" s="23">
        <f>D169+D170</f>
        <v>33574.870000000003</v>
      </c>
      <c r="E168" s="23">
        <f>D168/B168*100</f>
        <v>135.32928170203985</v>
      </c>
      <c r="F168" s="23">
        <f>D168/C168*100</f>
        <v>51.655235545709097</v>
      </c>
    </row>
    <row r="169" spans="1:6" x14ac:dyDescent="0.25">
      <c r="A169" s="2" t="s">
        <v>107</v>
      </c>
      <c r="B169" s="25">
        <v>3253.16</v>
      </c>
      <c r="C169" s="22">
        <v>18775</v>
      </c>
      <c r="D169" s="25">
        <v>3083.32</v>
      </c>
      <c r="E169" s="22">
        <f t="shared" ref="E169:E186" si="21">D169/B169*100</f>
        <v>94.77923004094481</v>
      </c>
      <c r="F169" s="22">
        <f t="shared" ref="F169:F186" si="22">D169/C169*100</f>
        <v>16.42247669773635</v>
      </c>
    </row>
    <row r="170" spans="1:6" x14ac:dyDescent="0.25">
      <c r="A170" s="2" t="s">
        <v>156</v>
      </c>
      <c r="B170" s="25">
        <v>21556.6</v>
      </c>
      <c r="C170" s="22">
        <v>46223</v>
      </c>
      <c r="D170" s="25">
        <v>30491.55</v>
      </c>
      <c r="E170" s="22">
        <v>141.44999999999999</v>
      </c>
      <c r="F170" s="22">
        <v>65.97</v>
      </c>
    </row>
    <row r="171" spans="1:6" x14ac:dyDescent="0.25">
      <c r="A171" s="2" t="s">
        <v>108</v>
      </c>
      <c r="B171" s="23">
        <f>B172</f>
        <v>1170.0999999999999</v>
      </c>
      <c r="C171" s="23">
        <f>C172</f>
        <v>2754</v>
      </c>
      <c r="D171" s="23">
        <f>D172</f>
        <v>1060.1099999999999</v>
      </c>
      <c r="E171" s="23">
        <f t="shared" si="21"/>
        <v>90.599948722331419</v>
      </c>
      <c r="F171" s="23">
        <f t="shared" si="22"/>
        <v>38.493464052287578</v>
      </c>
    </row>
    <row r="172" spans="1:6" x14ac:dyDescent="0.25">
      <c r="A172" s="2" t="s">
        <v>109</v>
      </c>
      <c r="B172" s="22">
        <v>1170.0999999999999</v>
      </c>
      <c r="C172" s="22">
        <v>2754</v>
      </c>
      <c r="D172" s="22">
        <v>1060.1099999999999</v>
      </c>
      <c r="E172" s="22">
        <f t="shared" si="21"/>
        <v>90.599948722331419</v>
      </c>
      <c r="F172" s="22">
        <f t="shared" si="22"/>
        <v>38.493464052287578</v>
      </c>
    </row>
    <row r="173" spans="1:6" x14ac:dyDescent="0.25">
      <c r="A173" s="2" t="s">
        <v>110</v>
      </c>
      <c r="B173" s="23">
        <f>B174</f>
        <v>8597.8799999999992</v>
      </c>
      <c r="C173" s="23">
        <f>C174</f>
        <v>15733</v>
      </c>
      <c r="D173" s="23">
        <f>D174</f>
        <v>2398.46</v>
      </c>
      <c r="E173" s="23">
        <f t="shared" si="21"/>
        <v>27.895946442611436</v>
      </c>
      <c r="F173" s="23">
        <f t="shared" si="22"/>
        <v>15.24477213500286</v>
      </c>
    </row>
    <row r="174" spans="1:6" x14ac:dyDescent="0.25">
      <c r="A174" s="2" t="s">
        <v>111</v>
      </c>
      <c r="B174" s="22">
        <v>8597.8799999999992</v>
      </c>
      <c r="C174" s="22">
        <v>15733</v>
      </c>
      <c r="D174" s="22">
        <v>2398.46</v>
      </c>
      <c r="E174" s="22">
        <f t="shared" si="21"/>
        <v>27.895946442611436</v>
      </c>
      <c r="F174" s="22">
        <f t="shared" si="22"/>
        <v>15.24477213500286</v>
      </c>
    </row>
    <row r="175" spans="1:6" x14ac:dyDescent="0.25">
      <c r="A175" s="2" t="s">
        <v>112</v>
      </c>
      <c r="B175" s="23">
        <f>B176+B177+B178+B179</f>
        <v>437524.42</v>
      </c>
      <c r="C175" s="23">
        <f>C176+C177+C178+C179</f>
        <v>923616</v>
      </c>
      <c r="D175" s="23">
        <f>D176+D177+D178+D179</f>
        <v>464502.60000000003</v>
      </c>
      <c r="E175" s="23">
        <f t="shared" si="21"/>
        <v>106.16609696894177</v>
      </c>
      <c r="F175" s="23">
        <f t="shared" si="22"/>
        <v>50.291744621141255</v>
      </c>
    </row>
    <row r="176" spans="1:6" x14ac:dyDescent="0.25">
      <c r="A176" s="2" t="s">
        <v>113</v>
      </c>
      <c r="B176" s="22">
        <v>0</v>
      </c>
      <c r="C176" s="22">
        <v>0</v>
      </c>
      <c r="D176" s="22">
        <v>0</v>
      </c>
      <c r="E176" s="22">
        <v>0</v>
      </c>
      <c r="F176" s="22">
        <v>0</v>
      </c>
    </row>
    <row r="177" spans="1:6" x14ac:dyDescent="0.25">
      <c r="A177" s="2" t="s">
        <v>157</v>
      </c>
      <c r="B177" s="22">
        <v>402005.63</v>
      </c>
      <c r="C177" s="22">
        <v>849294</v>
      </c>
      <c r="D177" s="22">
        <v>421205.34</v>
      </c>
      <c r="E177" s="22">
        <f t="shared" si="21"/>
        <v>104.77598037619525</v>
      </c>
      <c r="F177" s="22">
        <f t="shared" si="22"/>
        <v>49.594762237811644</v>
      </c>
    </row>
    <row r="178" spans="1:6" x14ac:dyDescent="0.25">
      <c r="A178" s="2" t="s">
        <v>114</v>
      </c>
      <c r="B178" s="22">
        <v>20142.62</v>
      </c>
      <c r="C178" s="22">
        <v>52293</v>
      </c>
      <c r="D178" s="22">
        <v>24893.88</v>
      </c>
      <c r="E178" s="22">
        <f t="shared" si="21"/>
        <v>123.58809330663043</v>
      </c>
      <c r="F178" s="22">
        <f t="shared" si="22"/>
        <v>47.604612472032585</v>
      </c>
    </row>
    <row r="179" spans="1:6" x14ac:dyDescent="0.25">
      <c r="A179" s="2" t="s">
        <v>115</v>
      </c>
      <c r="B179" s="22">
        <v>15376.17</v>
      </c>
      <c r="C179" s="22">
        <v>22029</v>
      </c>
      <c r="D179" s="22">
        <v>18403.38</v>
      </c>
      <c r="E179" s="22">
        <f t="shared" si="21"/>
        <v>119.68767254784514</v>
      </c>
      <c r="F179" s="22">
        <f t="shared" si="22"/>
        <v>83.54160424894458</v>
      </c>
    </row>
    <row r="180" spans="1:6" x14ac:dyDescent="0.25">
      <c r="A180" s="2" t="s">
        <v>116</v>
      </c>
      <c r="B180" s="23">
        <f>B181</f>
        <v>0</v>
      </c>
      <c r="C180" s="23">
        <f>C181</f>
        <v>2390</v>
      </c>
      <c r="D180" s="23">
        <f>D181</f>
        <v>106.2</v>
      </c>
      <c r="E180" s="22">
        <v>0</v>
      </c>
      <c r="F180" s="22">
        <v>4.4400000000000004</v>
      </c>
    </row>
    <row r="181" spans="1:6" x14ac:dyDescent="0.25">
      <c r="A181" s="2" t="s">
        <v>158</v>
      </c>
      <c r="B181" s="22">
        <v>0</v>
      </c>
      <c r="C181" s="22">
        <v>2390</v>
      </c>
      <c r="D181" s="22">
        <v>106.2</v>
      </c>
      <c r="E181" s="22">
        <v>0</v>
      </c>
      <c r="F181" s="22">
        <v>4.4400000000000004</v>
      </c>
    </row>
    <row r="182" spans="1:6" x14ac:dyDescent="0.25">
      <c r="A182" s="2" t="s">
        <v>117</v>
      </c>
      <c r="B182" s="23">
        <f>B183</f>
        <v>42.05</v>
      </c>
      <c r="C182" s="23">
        <f>C183</f>
        <v>133</v>
      </c>
      <c r="D182" s="23">
        <f>D183</f>
        <v>50.4</v>
      </c>
      <c r="E182" s="23">
        <f t="shared" si="21"/>
        <v>119.85731272294888</v>
      </c>
      <c r="F182" s="23">
        <f t="shared" si="22"/>
        <v>37.894736842105267</v>
      </c>
    </row>
    <row r="183" spans="1:6" x14ac:dyDescent="0.25">
      <c r="A183" s="2" t="s">
        <v>118</v>
      </c>
      <c r="B183" s="22">
        <v>42.05</v>
      </c>
      <c r="C183" s="22">
        <v>133</v>
      </c>
      <c r="D183" s="22">
        <v>50.4</v>
      </c>
      <c r="E183" s="22">
        <f t="shared" si="21"/>
        <v>119.85731272294888</v>
      </c>
      <c r="F183" s="22">
        <f t="shared" si="22"/>
        <v>37.894736842105267</v>
      </c>
    </row>
    <row r="184" spans="1:6" x14ac:dyDescent="0.25">
      <c r="A184" s="2" t="s">
        <v>159</v>
      </c>
      <c r="B184" s="23">
        <v>0</v>
      </c>
      <c r="C184" s="23">
        <v>0</v>
      </c>
      <c r="D184" s="23">
        <v>131.25</v>
      </c>
      <c r="E184" s="22"/>
      <c r="F184" s="22"/>
    </row>
    <row r="185" spans="1:6" x14ac:dyDescent="0.25">
      <c r="A185" s="2"/>
      <c r="B185" s="22"/>
      <c r="C185" s="22"/>
      <c r="D185" s="22"/>
      <c r="E185" s="22"/>
      <c r="F185" s="22"/>
    </row>
    <row r="186" spans="1:6" x14ac:dyDescent="0.25">
      <c r="A186" s="2" t="s">
        <v>131</v>
      </c>
      <c r="B186" s="23">
        <f>B168+B171+B173+B175+B180+B182+B184</f>
        <v>472144.20999999996</v>
      </c>
      <c r="C186" s="23">
        <f>C168+C171+C173+C175+C180+C182+C184</f>
        <v>1009624</v>
      </c>
      <c r="D186" s="23">
        <f>D168+D171+D173+D175+D180+D182+D184</f>
        <v>501823.89000000007</v>
      </c>
      <c r="E186" s="23">
        <f t="shared" si="21"/>
        <v>106.28614719218945</v>
      </c>
      <c r="F186" s="23">
        <f t="shared" si="22"/>
        <v>49.704037344595619</v>
      </c>
    </row>
    <row r="189" spans="1:6" ht="15.75" x14ac:dyDescent="0.25">
      <c r="A189" s="32" t="s">
        <v>53</v>
      </c>
      <c r="B189" s="32"/>
      <c r="C189" s="32"/>
      <c r="D189" s="32"/>
      <c r="E189" s="32"/>
      <c r="F189" s="32"/>
    </row>
    <row r="190" spans="1:6" ht="30" x14ac:dyDescent="0.25">
      <c r="A190" s="9" t="s">
        <v>104</v>
      </c>
      <c r="B190" s="10" t="s">
        <v>150</v>
      </c>
      <c r="C190" s="10" t="s">
        <v>148</v>
      </c>
      <c r="D190" s="10" t="s">
        <v>155</v>
      </c>
      <c r="E190" s="10" t="s">
        <v>1</v>
      </c>
      <c r="F190" s="10" t="s">
        <v>2</v>
      </c>
    </row>
    <row r="191" spans="1:6" x14ac:dyDescent="0.25">
      <c r="A191" s="19">
        <v>1</v>
      </c>
      <c r="B191" s="19">
        <v>2</v>
      </c>
      <c r="C191" s="19">
        <v>3</v>
      </c>
      <c r="D191" s="19">
        <v>4</v>
      </c>
      <c r="E191" s="19">
        <v>5</v>
      </c>
      <c r="F191" s="19">
        <v>6</v>
      </c>
    </row>
    <row r="192" spans="1:6" x14ac:dyDescent="0.25">
      <c r="A192" s="7" t="s">
        <v>106</v>
      </c>
      <c r="B192" s="23">
        <f>B193+B194</f>
        <v>23444.95</v>
      </c>
      <c r="C192" s="23">
        <f>C193+C194</f>
        <v>64998</v>
      </c>
      <c r="D192" s="23">
        <f>D193+D194</f>
        <v>33083.71</v>
      </c>
      <c r="E192" s="23">
        <f>D192/B192*100</f>
        <v>141.11230776777089</v>
      </c>
      <c r="F192" s="23">
        <f>D192/C192*100</f>
        <v>50.899581525585404</v>
      </c>
    </row>
    <row r="193" spans="1:6" x14ac:dyDescent="0.25">
      <c r="A193" s="2" t="s">
        <v>107</v>
      </c>
      <c r="B193" s="22">
        <v>835.55</v>
      </c>
      <c r="C193" s="22">
        <v>18775</v>
      </c>
      <c r="D193" s="22">
        <v>881.54</v>
      </c>
      <c r="E193" s="22">
        <f t="shared" ref="E193:E210" si="23">D193/B193*100</f>
        <v>105.50415893722698</v>
      </c>
      <c r="F193" s="22">
        <f t="shared" ref="F193:F210" si="24">D193/C193*100</f>
        <v>4.6952862849533954</v>
      </c>
    </row>
    <row r="194" spans="1:6" x14ac:dyDescent="0.25">
      <c r="A194" s="2" t="s">
        <v>156</v>
      </c>
      <c r="B194" s="22">
        <v>22609.4</v>
      </c>
      <c r="C194" s="22">
        <v>46223</v>
      </c>
      <c r="D194" s="22">
        <v>32202.17</v>
      </c>
      <c r="E194" s="22">
        <f t="shared" si="23"/>
        <v>142.42823781259119</v>
      </c>
      <c r="F194" s="22">
        <v>69.67</v>
      </c>
    </row>
    <row r="195" spans="1:6" x14ac:dyDescent="0.25">
      <c r="A195" s="7" t="s">
        <v>108</v>
      </c>
      <c r="B195" s="23">
        <f>B196</f>
        <v>1111.93</v>
      </c>
      <c r="C195" s="23">
        <f>C196</f>
        <v>2754</v>
      </c>
      <c r="D195" s="23">
        <f>D196</f>
        <v>669.22</v>
      </c>
      <c r="E195" s="23">
        <f t="shared" si="23"/>
        <v>60.185443328267063</v>
      </c>
      <c r="F195" s="23">
        <f t="shared" si="24"/>
        <v>24.299927378358753</v>
      </c>
    </row>
    <row r="196" spans="1:6" x14ac:dyDescent="0.25">
      <c r="A196" s="2" t="s">
        <v>109</v>
      </c>
      <c r="B196" s="22">
        <v>1111.93</v>
      </c>
      <c r="C196" s="22">
        <v>2754</v>
      </c>
      <c r="D196" s="22">
        <v>669.22</v>
      </c>
      <c r="E196" s="22">
        <f t="shared" si="23"/>
        <v>60.185443328267063</v>
      </c>
      <c r="F196" s="22">
        <f t="shared" si="24"/>
        <v>24.299927378358753</v>
      </c>
    </row>
    <row r="197" spans="1:6" x14ac:dyDescent="0.25">
      <c r="A197" s="7" t="s">
        <v>110</v>
      </c>
      <c r="B197" s="23">
        <f>B198</f>
        <v>7413.2</v>
      </c>
      <c r="C197" s="23">
        <f>C198</f>
        <v>14733</v>
      </c>
      <c r="D197" s="23">
        <f>D198</f>
        <v>807.56</v>
      </c>
      <c r="E197" s="23">
        <f t="shared" si="23"/>
        <v>10.89354125074192</v>
      </c>
      <c r="F197" s="23">
        <f t="shared" si="24"/>
        <v>5.4813004819113553</v>
      </c>
    </row>
    <row r="198" spans="1:6" x14ac:dyDescent="0.25">
      <c r="A198" s="2" t="s">
        <v>111</v>
      </c>
      <c r="B198" s="22">
        <v>7413.2</v>
      </c>
      <c r="C198" s="22">
        <v>14733</v>
      </c>
      <c r="D198" s="22">
        <v>807.56</v>
      </c>
      <c r="E198" s="22">
        <f t="shared" si="23"/>
        <v>10.89354125074192</v>
      </c>
      <c r="F198" s="22">
        <f t="shared" si="24"/>
        <v>5.4813004819113553</v>
      </c>
    </row>
    <row r="199" spans="1:6" x14ac:dyDescent="0.25">
      <c r="A199" s="7" t="s">
        <v>112</v>
      </c>
      <c r="B199" s="23">
        <f>B200+B201+B202+B203</f>
        <v>420124.23</v>
      </c>
      <c r="C199" s="23">
        <f>C200+C201+C202+C203</f>
        <v>923616</v>
      </c>
      <c r="D199" s="23">
        <f>D200+D201+D202+D203</f>
        <v>461596.3</v>
      </c>
      <c r="E199" s="23">
        <f t="shared" si="23"/>
        <v>109.87138256700881</v>
      </c>
      <c r="F199" s="23">
        <f t="shared" si="24"/>
        <v>49.977079219069395</v>
      </c>
    </row>
    <row r="200" spans="1:6" x14ac:dyDescent="0.25">
      <c r="A200" s="2" t="s">
        <v>157</v>
      </c>
      <c r="B200" s="22">
        <v>402749.45</v>
      </c>
      <c r="C200" s="22">
        <v>849294</v>
      </c>
      <c r="D200" s="22">
        <v>421205.34</v>
      </c>
      <c r="E200" s="22">
        <f t="shared" si="23"/>
        <v>104.58247429015732</v>
      </c>
      <c r="F200" s="22">
        <f t="shared" si="24"/>
        <v>49.594762237811644</v>
      </c>
    </row>
    <row r="201" spans="1:6" x14ac:dyDescent="0.25">
      <c r="A201" s="2" t="s">
        <v>114</v>
      </c>
      <c r="B201" s="22">
        <v>1933.47</v>
      </c>
      <c r="C201" s="22">
        <v>52293</v>
      </c>
      <c r="D201" s="22">
        <v>21430.91</v>
      </c>
      <c r="E201" s="22">
        <f t="shared" si="23"/>
        <v>1108.4169912126902</v>
      </c>
      <c r="F201" s="22">
        <f t="shared" si="24"/>
        <v>40.982368577056199</v>
      </c>
    </row>
    <row r="202" spans="1:6" x14ac:dyDescent="0.25">
      <c r="A202" s="2" t="s">
        <v>115</v>
      </c>
      <c r="B202" s="22">
        <v>15441.31</v>
      </c>
      <c r="C202" s="22">
        <v>22029</v>
      </c>
      <c r="D202" s="22">
        <v>18960.05</v>
      </c>
      <c r="E202" s="22">
        <f t="shared" si="23"/>
        <v>122.78783341568817</v>
      </c>
      <c r="F202" s="22">
        <f t="shared" si="24"/>
        <v>86.068591402242504</v>
      </c>
    </row>
    <row r="203" spans="1:6" x14ac:dyDescent="0.25">
      <c r="A203" s="2"/>
      <c r="B203" s="22"/>
      <c r="C203" s="22"/>
      <c r="D203" s="22"/>
      <c r="E203" s="22"/>
      <c r="F203" s="22"/>
    </row>
    <row r="204" spans="1:6" x14ac:dyDescent="0.25">
      <c r="A204" s="7" t="s">
        <v>116</v>
      </c>
      <c r="B204" s="23">
        <f>B205</f>
        <v>0</v>
      </c>
      <c r="C204" s="23">
        <f>C205</f>
        <v>2390</v>
      </c>
      <c r="D204" s="23">
        <f>D205</f>
        <v>424.8</v>
      </c>
      <c r="E204" s="22">
        <v>0</v>
      </c>
      <c r="F204" s="23">
        <f t="shared" si="24"/>
        <v>17.774058577405857</v>
      </c>
    </row>
    <row r="205" spans="1:6" x14ac:dyDescent="0.25">
      <c r="A205" s="2" t="s">
        <v>134</v>
      </c>
      <c r="B205" s="22">
        <v>0</v>
      </c>
      <c r="C205" s="22">
        <v>2390</v>
      </c>
      <c r="D205" s="22">
        <v>424.8</v>
      </c>
      <c r="E205" s="22">
        <v>0</v>
      </c>
      <c r="F205" s="22">
        <f t="shared" si="24"/>
        <v>17.774058577405857</v>
      </c>
    </row>
    <row r="206" spans="1:6" x14ac:dyDescent="0.25">
      <c r="A206" s="7" t="s">
        <v>117</v>
      </c>
      <c r="B206" s="23">
        <f>B207</f>
        <v>0</v>
      </c>
      <c r="C206" s="23">
        <f>C207</f>
        <v>133</v>
      </c>
      <c r="D206" s="23">
        <f>D207+D208</f>
        <v>131.25</v>
      </c>
      <c r="E206" s="22">
        <v>0</v>
      </c>
      <c r="F206" s="23">
        <f t="shared" si="24"/>
        <v>98.68421052631578</v>
      </c>
    </row>
    <row r="207" spans="1:6" x14ac:dyDescent="0.25">
      <c r="A207" s="2" t="s">
        <v>118</v>
      </c>
      <c r="B207" s="22">
        <v>0</v>
      </c>
      <c r="C207" s="22">
        <v>133</v>
      </c>
      <c r="D207" s="22">
        <v>0</v>
      </c>
      <c r="E207" s="22">
        <v>0</v>
      </c>
      <c r="F207" s="22">
        <f t="shared" si="24"/>
        <v>0</v>
      </c>
    </row>
    <row r="208" spans="1:6" x14ac:dyDescent="0.25">
      <c r="A208" s="24" t="s">
        <v>160</v>
      </c>
      <c r="B208" s="23">
        <v>0</v>
      </c>
      <c r="C208" s="23">
        <v>0</v>
      </c>
      <c r="D208" s="23">
        <v>131.25</v>
      </c>
      <c r="E208" s="22">
        <v>0</v>
      </c>
      <c r="F208" s="22">
        <v>0</v>
      </c>
    </row>
    <row r="209" spans="1:6" x14ac:dyDescent="0.25">
      <c r="A209" s="2"/>
      <c r="B209" s="22"/>
      <c r="C209" s="22"/>
      <c r="D209" s="22"/>
      <c r="E209" s="22"/>
      <c r="F209" s="22"/>
    </row>
    <row r="210" spans="1:6" x14ac:dyDescent="0.25">
      <c r="A210" s="7" t="s">
        <v>130</v>
      </c>
      <c r="B210" s="23">
        <f>B192+B195+B197+B199+B204+B206+B208</f>
        <v>452094.31</v>
      </c>
      <c r="C210" s="23">
        <f>C192+C195+C197+C199+C204+C206+C208</f>
        <v>1008624</v>
      </c>
      <c r="D210" s="23">
        <f>D192+D195+D197+D199+D204+D206</f>
        <v>496712.83999999997</v>
      </c>
      <c r="E210" s="23">
        <f t="shared" si="23"/>
        <v>109.86929696151229</v>
      </c>
      <c r="F210" s="23">
        <f t="shared" si="24"/>
        <v>49.246581481305221</v>
      </c>
    </row>
    <row r="214" spans="1:6" x14ac:dyDescent="0.25">
      <c r="A214" s="6" t="s">
        <v>161</v>
      </c>
    </row>
    <row r="216" spans="1:6" ht="30" x14ac:dyDescent="0.25">
      <c r="A216" s="9" t="s">
        <v>104</v>
      </c>
      <c r="B216" s="10" t="s">
        <v>150</v>
      </c>
      <c r="C216" s="10" t="s">
        <v>148</v>
      </c>
      <c r="D216" s="10" t="s">
        <v>155</v>
      </c>
      <c r="E216" s="10" t="s">
        <v>1</v>
      </c>
      <c r="F216" s="10" t="s">
        <v>2</v>
      </c>
    </row>
    <row r="217" spans="1:6" x14ac:dyDescent="0.25">
      <c r="A217" s="7" t="s">
        <v>162</v>
      </c>
      <c r="B217" s="30">
        <v>448773.61</v>
      </c>
      <c r="C217" s="30">
        <v>1008624</v>
      </c>
      <c r="D217" s="30">
        <v>496712.84</v>
      </c>
      <c r="E217" s="7">
        <v>111</v>
      </c>
      <c r="F217" s="7">
        <v>49.25</v>
      </c>
    </row>
    <row r="218" spans="1:6" x14ac:dyDescent="0.25">
      <c r="A218" s="2" t="s">
        <v>163</v>
      </c>
      <c r="B218" s="28">
        <v>437995.32</v>
      </c>
      <c r="C218" s="28">
        <v>983601</v>
      </c>
      <c r="D218" s="28">
        <v>476790.74</v>
      </c>
      <c r="E218" s="2">
        <v>109</v>
      </c>
      <c r="F218" s="2">
        <v>48.47</v>
      </c>
    </row>
    <row r="219" spans="1:6" x14ac:dyDescent="0.25">
      <c r="A219" s="2" t="s">
        <v>164</v>
      </c>
      <c r="B219" s="28">
        <v>437995.32</v>
      </c>
      <c r="C219" s="28">
        <v>983601</v>
      </c>
      <c r="D219" s="28">
        <v>476790.74</v>
      </c>
      <c r="E219" s="2">
        <v>109</v>
      </c>
      <c r="F219" s="2">
        <v>48.47</v>
      </c>
    </row>
    <row r="220" spans="1:6" x14ac:dyDescent="0.25">
      <c r="A220" s="2" t="s">
        <v>165</v>
      </c>
      <c r="B220" s="28">
        <v>10778.29</v>
      </c>
      <c r="C220" s="2">
        <v>0</v>
      </c>
      <c r="D220" s="2">
        <v>0</v>
      </c>
      <c r="E220" s="2">
        <v>0</v>
      </c>
      <c r="F220" s="2">
        <v>0</v>
      </c>
    </row>
    <row r="221" spans="1:6" x14ac:dyDescent="0.25">
      <c r="A221" s="2" t="s">
        <v>166</v>
      </c>
      <c r="B221" s="29">
        <v>0</v>
      </c>
      <c r="C221" s="28">
        <v>25023</v>
      </c>
      <c r="D221" s="28">
        <v>19922.099999999999</v>
      </c>
      <c r="E221" s="2">
        <v>0</v>
      </c>
      <c r="F221" s="2">
        <v>79.62</v>
      </c>
    </row>
    <row r="222" spans="1:6" x14ac:dyDescent="0.25">
      <c r="A222" s="2" t="s">
        <v>169</v>
      </c>
      <c r="B222" s="29">
        <v>0</v>
      </c>
      <c r="C222" s="28">
        <v>25023</v>
      </c>
      <c r="D222" s="28">
        <v>19992.099999999999</v>
      </c>
      <c r="E222" s="2">
        <v>0</v>
      </c>
      <c r="F222" s="2">
        <v>79.62</v>
      </c>
    </row>
    <row r="223" spans="1:6" x14ac:dyDescent="0.25">
      <c r="A223" s="7" t="s">
        <v>167</v>
      </c>
      <c r="B223" s="31">
        <v>3320.7</v>
      </c>
      <c r="C223" s="2">
        <v>0</v>
      </c>
      <c r="D223" s="2">
        <v>0</v>
      </c>
      <c r="E223" s="2">
        <v>0</v>
      </c>
      <c r="F223" s="2">
        <v>0</v>
      </c>
    </row>
    <row r="224" spans="1:6" x14ac:dyDescent="0.25">
      <c r="A224" s="2" t="s">
        <v>168</v>
      </c>
      <c r="B224" s="28">
        <v>3320.7</v>
      </c>
      <c r="C224" s="2">
        <v>0</v>
      </c>
      <c r="D224" s="2">
        <v>0</v>
      </c>
      <c r="E224" s="2">
        <v>0</v>
      </c>
      <c r="F224" s="2">
        <v>0</v>
      </c>
    </row>
  </sheetData>
  <mergeCells count="4">
    <mergeCell ref="A59:F59"/>
    <mergeCell ref="A95:F95"/>
    <mergeCell ref="A165:F165"/>
    <mergeCell ref="A189:F189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Ostvarenje proračuna 2019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Administrator</cp:lastModifiedBy>
  <cp:lastPrinted>2023-07-17T09:42:01Z</cp:lastPrinted>
  <dcterms:created xsi:type="dcterms:W3CDTF">2020-03-06T06:18:22Z</dcterms:created>
  <dcterms:modified xsi:type="dcterms:W3CDTF">2023-07-17T09:43:17Z</dcterms:modified>
</cp:coreProperties>
</file>